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media/image2.png" ContentType="image/png"/>
  <Override PartName="/xl/media/image5.png" ContentType="image/png"/>
  <Override PartName="/xl/media/image1.png" ContentType="image/png"/>
  <Override PartName="/xl/media/image4.png" ContentType="image/png"/>
  <Override PartName="/xl/media/image3.png" ContentType="image/png"/>
  <Override PartName="/xl/media/image6.png" ContentType="image/png"/>
  <Override PartName="/xl/_rels/workbook.xml.rels" ContentType="application/vnd.openxmlformats-package.relationships+xml"/>
  <Override PartName="/xl/drawings/drawing1.xml" ContentType="application/vnd.openxmlformats-officedocument.drawing+xml"/>
  <Override PartName="/xl/drawings/_rels/drawing6.xml.rels" ContentType="application/vnd.openxmlformats-package.relationships+xml"/>
  <Override PartName="/xl/drawings/_rels/drawing4.xml.rels" ContentType="application/vnd.openxmlformats-package.relationships+xml"/>
  <Override PartName="/xl/drawings/_rels/drawing1.xml.rels" ContentType="application/vnd.openxmlformats-package.relationships+xml"/>
  <Override PartName="/xl/drawings/_rels/drawing5.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vmlDrawing1.xml" ContentType="application/vnd.openxmlformats-officedocument.vmlDrawing"/>
  <Override PartName="/xl/drawings/drawing2.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workbook.xml" ContentType="application/vnd.openxmlformats-officedocument.spreadsheetml.sheet.main+xml"/>
  <Override PartName="/xl/worksheets/sheet5.xml" ContentType="application/vnd.openxmlformats-officedocument.spreadsheetml.worksheet+xml"/>
  <Override PartName="/xl/worksheets/_rels/sheet5.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6.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6.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600" windowHeight="8192" windowWidth="16384" xWindow="0" yWindow="0"/>
  </bookViews>
  <sheets>
    <sheet name="poistná zmluva" sheetId="1" state="visible" r:id="rId2"/>
    <sheet name="vl.1 Zivel" sheetId="2" state="visible" r:id="rId3"/>
    <sheet name="vl.2 Odcudzenie" sheetId="3" state="visible" r:id="rId4"/>
    <sheet name="vl.4 Elektronika a stroje" sheetId="4" state="visible" r:id="rId5"/>
    <sheet name="vl.6 Sklo" sheetId="5" state="visible" r:id="rId6"/>
    <sheet name="vl.8 Zodpovednost" sheetId="6" state="visible" r:id="rId7"/>
  </sheets>
  <definedNames>
    <definedName function="false" hidden="false" name="__shared_2_0_0" vbProcedure="false">ROUND(#HIV!*#HIV!/4000,2)*4</definedName>
    <definedName function="false" hidden="false" name="__shared_3_0_0" vbProcedure="false">ROUND(#HIV!*#HIV!/4000,2)*4</definedName>
  </definedNames>
  <calcPr iterateCount="100" refMode="A1" iterate="false" iterateDelta="0.0001"/>
</workbook>
</file>

<file path=xl/comments1.xml><?xml version="1.0" encoding="utf-8"?>
<comments xmlns="http://schemas.openxmlformats.org/spreadsheetml/2006/main">
  <authors>
    <author/>
  </authors>
  <commentList>
    <comment authorId="0" ref="AA5">
      <text/>
    </comment>
  </commentList>
</comments>
</file>

<file path=xl/sharedStrings.xml><?xml version="1.0" encoding="utf-8"?>
<sst xmlns="http://schemas.openxmlformats.org/spreadsheetml/2006/main" count="588" uniqueCount="350">
  <si>
    <t>Poistná zmluva</t>
  </si>
  <si>
    <t>Union poisťovňa, a. s., Bajkalská 29/A, 813 60 Bratislava</t>
  </si>
  <si>
    <t>číslo poistnej zmluvy:</t>
  </si>
  <si>
    <t>11-4-11111</t>
  </si>
  <si>
    <t>áno</t>
  </si>
  <si>
    <t>IČO: 31322051 / DIČ: 2020800353</t>
  </si>
  <si>
    <t>účinnosť zmluvy: </t>
  </si>
  <si>
    <t>nie</t>
  </si>
  <si>
    <t>zapísaná v Obchodnom registri Okresného súdu Bratislava I., odd. Sa, vl.č. 383/B</t>
  </si>
  <si>
    <t>podpis za klienta:</t>
  </si>
  <si>
    <t>Magdaléna Tóthová</t>
  </si>
  <si>
    <t>v zastúpení :  Prvá Komunálna Finančná, a.s.</t>
  </si>
  <si>
    <t>funkcia klienta:</t>
  </si>
  <si>
    <t>starostka obce</t>
  </si>
  <si>
    <t>(ďalej len „poisťovateľ“)</t>
  </si>
  <si>
    <t>Miesto podpisu</t>
  </si>
  <si>
    <t>Ipeľské Úľany</t>
  </si>
  <si>
    <t>IČO: </t>
  </si>
  <si>
    <t>a</t>
  </si>
  <si>
    <t>DIČ: </t>
  </si>
  <si>
    <t>Alikvótne poistné:</t>
  </si>
  <si>
    <t>podpis za PKF: </t>
  </si>
  <si>
    <t>Mgr.Jarmila Cserhelyiová</t>
  </si>
  <si>
    <t>funkcia: </t>
  </si>
  <si>
    <t>obchodná riaditeľka</t>
  </si>
  <si>
    <t>ročné poistné</t>
  </si>
  <si>
    <t>OBEC IPEĹSKÉ ÚĹANY</t>
  </si>
  <si>
    <t>dátum podpisu: </t>
  </si>
  <si>
    <t>do konca roka</t>
  </si>
  <si>
    <t>935 91 Obecný úrad 98</t>
  </si>
  <si>
    <t>počet splátok:</t>
  </si>
  <si>
    <t>baza pre alikvotne</t>
  </si>
  <si>
    <t>alikvotne do konca roka</t>
  </si>
  <si>
    <t>(ďalej len „poistník“ alebo "poistený")</t>
  </si>
  <si>
    <t>počet splátok do konca roka</t>
  </si>
  <si>
    <t>uzatvárajú</t>
  </si>
  <si>
    <t>prostredníctvom spoločnosti  Prvá Komunálna Finančná a.s.</t>
  </si>
  <si>
    <t>podľa § 788 a nasledujúcich Občianského zákonníka a Rámcovej dohody č.RD-07/2013 pre poistenie majetku a poistenie zodpovednosti za škodu právnických osôb túto zmluvu o poistení (ďalej len "poistná zmluva").</t>
  </si>
  <si>
    <t>Účinnosť poistenia: </t>
  </si>
  <si>
    <t>nie však skôr ako v deň nasledujúci po doručení písomného potvrdenia o jej zverejnení poisťovateľovi, alebo ak takéto potvrdenie nebolo poisťovateľovi doručené v deň nasledujúci po dni jej zverejnenia v Obchodnom vestníku pokiaľ bola zverejnená na návrh poisťovateľa (ust. §5a zák. č. 211/2000 Z.z. a §47a ods. 2 Občianskeho zákonníka)
</t>
  </si>
  <si>
    <t>Pre toto poistenie platia:</t>
  </si>
  <si>
    <t>-</t>
  </si>
  <si>
    <t>Všeobecné poistné podmienky poistenia majetku pre podnikateľské subjekty VPPPM/0911,</t>
  </si>
  <si>
    <t>Osobitné dojednania pre poistenie majetku proti škodám spôsobeným živelnými rizikami ODŽIV/0911 ku VPPPM/0911,</t>
  </si>
  <si>
    <t>Osobitné dojednania pre poistenie majetku proti škodám spôsobeným vodou z vodovodných zariadení ODVOD/0911 ku VPPPM/0911,</t>
  </si>
  <si>
    <t>Osobitné dojednania pre poistenie majetku proti škodám spôsobeným odcudzením a vandalizmom ODKRA/0911 ku VPPPM/0911,</t>
  </si>
  <si>
    <t>Osobitné dojednania pre poistenie majetku pre prípad poškodenia alebo zničenia skla ODSKL/0911 ku VPPPM/0911,</t>
  </si>
  <si>
    <t>Osobitné dojednania pre poistenie majetku elektronických a strojných zariadení pre prípad poškodenia alebo zničenia ODLOM/0911 ku VPPPM/0911,</t>
  </si>
  <si>
    <t>Všeobecné poistné podmienky poistenia zodpovednosti za škodu VPPZ/0109,</t>
  </si>
  <si>
    <t>Osobitné dojednania pre poistenie zodpovednosti za škodu spôsobenú pri výkone funkcie člena štatutárneho alebo dozorného orgánu obchodnej spoločnosti a družstva k Všeobecnej poistným podmienkam zodpovednosti za škodu VPPZ/0109,</t>
  </si>
  <si>
    <t>Osobitné dojednania pre poistenie zodpovednosti za škodu miest a obcí,</t>
  </si>
  <si>
    <t>ďalej tiež prílohy a vložky, ktoré upravujú jednotlivé druhy poistenia, na ktorých sa zmluvné strany v tejto poistnej zmluve dohodli, a ktoré sú súčasťou poistnej zmluvy a poistník svojim podpisom potvrdzuje ich prevzatie.</t>
  </si>
  <si>
    <t>Súhrn poistného:</t>
  </si>
  <si>
    <t>Číslo vložky</t>
  </si>
  <si>
    <t>Druh</t>
  </si>
  <si>
    <t>Poistené áno - nie</t>
  </si>
  <si>
    <t>Celková poistná suma</t>
  </si>
  <si>
    <t>Ročné poistné</t>
  </si>
  <si>
    <t>1.</t>
  </si>
  <si>
    <t>Živelné poistenie</t>
  </si>
  <si>
    <t>áno </t>
  </si>
  <si>
    <t>2.</t>
  </si>
  <si>
    <t>Poistenie proti odcudzeniu</t>
  </si>
  <si>
    <t>3.</t>
  </si>
  <si>
    <t>Poistenie prerušenia prevádzky – živelné </t>
  </si>
  <si>
    <t>4.</t>
  </si>
  <si>
    <t>Poistenie elektroniky a strojov</t>
  </si>
  <si>
    <t>5.</t>
  </si>
  <si>
    <t>Poistenie prerušenia prevádzky – strojné</t>
  </si>
  <si>
    <t>6.</t>
  </si>
  <si>
    <t>Poistenie skla</t>
  </si>
  <si>
    <t>7.</t>
  </si>
  <si>
    <t>Poistenie vnútroštátnej dopravy</t>
  </si>
  <si>
    <t>8.</t>
  </si>
  <si>
    <t>Poistenie zodpovednosti za škodu</t>
  </si>
  <si>
    <t>Celkové ročné poistné v EUR:</t>
  </si>
  <si>
    <t>Platenie poistného</t>
  </si>
  <si>
    <t>1. Poistník platí poistné na účet sprostredkovateľa prevodným príkazom:</t>
  </si>
  <si>
    <t>Bankové spojenie:  </t>
  </si>
  <si>
    <t>Sberbank Slovensko, a.s., BIC: LUBASKBX</t>
  </si>
  <si>
    <t>Číslo účtu  </t>
  </si>
  <si>
    <t>SK29 3100 0000 0042 2028 9916 </t>
  </si>
  <si>
    <t>Konštantný symbol:  </t>
  </si>
  <si>
    <t>Variabilný symbol:  </t>
  </si>
  <si>
    <t>2. Splatnosť poistného: poistné sa bude platiť v štvrťročných splátkach a je splatné nasledovne:</t>
  </si>
  <si>
    <t>Splátka poistného</t>
  </si>
  <si>
    <t>je splatná  15.02.  príslušného kalendárneho roka</t>
  </si>
  <si>
    <t>je splatná  15.04.  príslušného kalendárneho roka</t>
  </si>
  <si>
    <t>je splatná  15.07.  príslušného kalendárneho roka</t>
  </si>
  <si>
    <t>je splatná  15.10.  príslušného kalendárneho roka</t>
  </si>
  <si>
    <t>2. Splatnosť poistného: poistné sa bude platiť v polročných splátkach a je splatné nasledovne:</t>
  </si>
  <si>
    <t>Splatnosť poistného: poistné sa bude platiť bez splátok a je splatné 15.02. príslušného kalendárneho roka.</t>
  </si>
  <si>
    <t>Hlásenie poistných udalostí</t>
  </si>
  <si>
    <t>Poistnú udalosť poistený hlási bez zbytočného odkladu telefonicky na Centrálny dispečing škôd  - tel.: 0850111211</t>
  </si>
  <si>
    <t>Ďalšie dojednania</t>
  </si>
  <si>
    <t>Pre toto poistenie platia príslušné ustanovenia Občianského zákonníka, vyššie uvedené všeobecné poistné podmienky, osobitné dojednania a táto poistná zmluva. Všetky vymenované poistné podmienky, osobitné dojednania a prílohy sú nedeliteľnou súčasťou poistnej zmluvy a poistník svojim podpisom poistnej zmluvy potvrdzuje ich prevzatie.</t>
  </si>
  <si>
    <t>Poistené vedľajšie náklady</t>
  </si>
  <si>
    <t>V zmysle Špecifikácie skupín predmetov poistenia, sú v poistnej zmluvy poistené aj vedľajšie náklady, a to do výšky 20% z poistnej sumy. Poistenie vedľajších nákladov sa dojednáva na 1. riziko.</t>
  </si>
  <si>
    <t>Poistené vedľajšie náklady:</t>
  </si>
  <si>
    <t>a) Náklady na vypratanie</t>
  </si>
  <si>
    <t>b) Náklady na búranie (strhnutie)</t>
  </si>
  <si>
    <t>c) Náklady na demontáž a opätovnú montáž</t>
  </si>
  <si>
    <t>d) Náklady na hasenie/použitie vlastného hasiaceho média/ .</t>
  </si>
  <si>
    <t>Podpoistenie</t>
  </si>
  <si>
    <t>V prípade stanovenia PS nehnuteľností na východickovú hodnotu spôsobom uvedeným v tejto poistnej zmluve, poisťovateľ nebude uplatňovať námietku podpoistenia.</t>
  </si>
  <si>
    <t>Poistné krytie novonadobudnutého majetku</t>
  </si>
  <si>
    <t>Poisťovateľ poskytne poistné krytie pre všetky predmety poistenia odo dňa zaradenia do účtovnej evidencie poisteného, najviac však do výšky 20% z celkovej poistnej sumy.</t>
  </si>
  <si>
    <t>Poistným obdobím je kalendárny rok. Poistenie sa dojednáva na dobu určitú do 24.09.2017.</t>
  </si>
  <si>
    <t>Poistná zmluva je vypracovaná v troch vyhotoveniach, z ktorých každá zo zmluvných strán (poistník a poisťovateľ) a sprostedkovateľ poistenia obdrží po jednom origináli.</t>
  </si>
  <si>
    <t>Osoba, ktorá s poisťovateľom uzavrela poistnú zmluvu, svojím podpisom potvrdzuje, že jej bol(i) pred uzavretím poistnej zmluvy odovzdaný(é) formulár(e) o dôležitých zmluvných podmienkach uzatváranej poistnej zmluvy.</t>
  </si>
  <si>
    <t>V zmysle čl. 15 ods.1 VPPPM/0911 si poistený zvolil poistenie bez indexácie poistnej sumy.</t>
  </si>
  <si>
    <t>9.</t>
  </si>
  <si>
    <t>Práva a povinnosti poisteného, poistníka a poisťovateľa sú upravené vo vyššie uvedených všeobecných poistných podmienkach a osobitných dojednaniach.</t>
  </si>
  <si>
    <t>10.</t>
  </si>
  <si>
    <t>Poistník, ktorý má v zmysle zákona č. 211/2000 Z. z. povinnosť zverejňovať zmluvy, je povinný zverejniť túto poistnú zmluvu do 3 dní od jej uzavretia najneskôr však jeden deň pred účinnosťou poistnej zmluvy, a zároveň vydať poisťovateľovi písomné potvrdenie o zverejnení tejto poistnej zmluvy bezodkladne po jej zverejnení.</t>
  </si>
  <si>
    <t>11.</t>
  </si>
  <si>
    <t>V prípade, ak poistník nedoručí poisťovateľovi potvrdenie o zverejnení tejto poistnej zmluvy v lehote do dvoch mesiacov od jej uzavretia, táto poistná zmluva zanikne. To neplatí ak v tejto lehote bude poistná zmluva zverejnená v Obchodnom vestníku.</t>
  </si>
  <si>
    <t>12.</t>
  </si>
  <si>
    <t>Pre doručovanie potvrdenia o zverejnení tejto poistnej zmluvy platí, že toto sa považuje za doručené poisťovateľovi dňom doručenia písomného potvrdenia, alebo dňom doručenia potvrdenia telefaxom,  alebo dňom doručenia potvrdenia prostriedkami elektronickej komunikácie.</t>
  </si>
  <si>
    <t>pečiatka a podpis poistníka</t>
  </si>
  <si>
    <t>pečiatka a podpis poisťovateľa</t>
  </si>
  <si>
    <t>Vložka č. 1</t>
  </si>
  <si>
    <t>k poistnej zmluve</t>
  </si>
  <si>
    <t>1. Poistenie sa vzťahuje na:</t>
  </si>
  <si>
    <t>a)</t>
  </si>
  <si>
    <t>b)</t>
  </si>
  <si>
    <t>c)</t>
  </si>
  <si>
    <t>e)</t>
  </si>
  <si>
    <t>f)</t>
  </si>
  <si>
    <t>d)</t>
  </si>
  <si>
    <t>Poistenie pomníkov a ďalších objektov cintorínskej architektúry pre prípad poškodenia alebo zničenia živelnou udalosťou alebo vodou z vodovodných zariadení.</t>
  </si>
  <si>
    <t>Poistenie na novú hodnotu. Poistná suma je tvorená súčinom limitu maximálneho plnenia zo strany poisťovne za jeden pomník a počtu hrobov nachádzajúcich sa na cintoríne evidovaných v rámci pasportizácie hrobových miest.</t>
  </si>
  <si>
    <t>Limit maximálneho plnenia zo strany poisťovne za jeden pomník je stanovený v sume 1.300,00 EUR.</t>
  </si>
  <si>
    <t>Stanovená spoluúčasť pre toto riziko je 40,00 EUR za jeden pomník.</t>
  </si>
  <si>
    <t>Poistníkom je organizácia, poisteným vlastník pomníka a ďalších objektov cintorínskej architektúry.</t>
  </si>
  <si>
    <t>V prípade poistnej udalosti poisťovňa poskytne plnenie poistenému. Organizácia  na požiadanie poisťovne poskytne údaje o vlastníkovi a spolupracuje pri likvidácii poistnej udalosti.</t>
  </si>
  <si>
    <t>Vlastníkom pomníkov nie je poistník, ale sa nachádzajú na jeho katastrálnom území.</t>
  </si>
  <si>
    <t>2. Rozsah poistenia, poistené riziká:</t>
  </si>
  <si>
    <t>Pre poistenie platia a rozsah poistenia určujú:</t>
  </si>
  <si>
    <t>Odchýlne od čl. 3 bod 1 ODŽIV/0911 sa poistenie vzťahuje na škody spôsobené:</t>
  </si>
  <si>
    <t>požiarom,</t>
  </si>
  <si>
    <t>výbuchom,</t>
  </si>
  <si>
    <t>priamym a nepriamym úderom blesku,</t>
  </si>
  <si>
    <t>nárazom alebo zrútením posádkou obsadeného letiaceho telesa, jeho časti alebo jeho nákladu,</t>
  </si>
  <si>
    <t>víchricou – min. 65 km/h</t>
  </si>
  <si>
    <t>povodňou alebo záplavou,</t>
  </si>
  <si>
    <t>g)</t>
  </si>
  <si>
    <t>ľadovcom,</t>
  </si>
  <si>
    <t>h)</t>
  </si>
  <si>
    <t>náhlym zosúvaním pôdy, zrútením skál alebo zemín, pokiaľ k nim nedošlo v súvislosti s priemyselnou alebo stavebnou činnosťou,</t>
  </si>
  <si>
    <t>i)</t>
  </si>
  <si>
    <t>zosúvaním alebo zrútením lavín,</t>
  </si>
  <si>
    <t>j)</t>
  </si>
  <si>
    <t>pádom stromov, stožiarov a iných premetov, ak nie sú súčasťou poškodenej poistenej veci,</t>
  </si>
  <si>
    <t>k)</t>
  </si>
  <si>
    <t>zemetrasením 5° EMS 98</t>
  </si>
  <si>
    <t>l)</t>
  </si>
  <si>
    <t>vodou unikajúcou z prívodného alebo odvádzacieho potrubia vodovodných zariadení a z vodovodných zariadení,</t>
  </si>
  <si>
    <t>m)</t>
  </si>
  <si>
    <t>kvapalinou alebo parou unikajúcou z ústredného, etážového alebo diaľkového kúrenia,</t>
  </si>
  <si>
    <t>n)</t>
  </si>
  <si>
    <t>hasiacim médiom samovoľne unikajúcim zo stabilného hasiaceho zariadenia,</t>
  </si>
  <si>
    <t>o)</t>
  </si>
  <si>
    <t>kvapalinou unikajúcou zo solárnych systémov alebo klimatizačných zariadení,</t>
  </si>
  <si>
    <t>p)</t>
  </si>
  <si>
    <t>chladiarenským médiom unikajúcim z chladiarenských zariadení a rozvodov,</t>
  </si>
  <si>
    <t>q)</t>
  </si>
  <si>
    <t>hasením, strhnutím alebo evakuáciou v dôsledku živelnej udalosti,</t>
  </si>
  <si>
    <t>r)</t>
  </si>
  <si>
    <t>atmosférickými zrážkami, ľadovcom a ťarchou snehu,</t>
  </si>
  <si>
    <t>s)</t>
  </si>
  <si>
    <t>nečistotami vnikajúcimi otvormi, ktoré vznikli v dôsledku živelnej udalosti, a ak k vniknutiu došlo do 120 hodín po skončení živelnej udalosti,</t>
  </si>
  <si>
    <t>t)</t>
  </si>
  <si>
    <t>dymom vznikajúcim pri požiari,</t>
  </si>
  <si>
    <t>u)</t>
  </si>
  <si>
    <t>zvýšením hladiny podpovrchovej  vody, ktoré bolo spôsobené povodňou alebo katastrofickým lejakom,</t>
  </si>
  <si>
    <t>v)</t>
  </si>
  <si>
    <t>krádež poistených hnuteľných vecí, ku ktorej došlo v priamej súvislosti s vyššie uvedenými náhodnými udalosťami,</t>
  </si>
  <si>
    <t>w)</t>
  </si>
  <si>
    <t>ľadochodmi, prívalom bahna,</t>
  </si>
  <si>
    <t>x)</t>
  </si>
  <si>
    <t>nárazom dopravného prostriedku,</t>
  </si>
  <si>
    <t>y)</t>
  </si>
  <si>
    <t>záplavou následkom búrkového prívalu,</t>
  </si>
  <si>
    <t>z)</t>
  </si>
  <si>
    <t>ťarchou snehu a námrazy,</t>
  </si>
  <si>
    <t>aa)</t>
  </si>
  <si>
    <t>spätným vystúpením vody z kanalizačného potrubia ak bolo spôsobené atmosférickými zrážkami alebo katastrofickým lejakom.</t>
  </si>
  <si>
    <t>bb)</t>
  </si>
  <si>
    <t>poškodením prívodného potrubia vodovodného zariadenia, odvádzacieho potrubia, potrubia či telies vykurovacích alebo solárnych systémov, ak k nemu došlo pretlakom kvapaliny alebo pary alebo zamrznutím vody v nich.</t>
  </si>
  <si>
    <t>3.  Miesto poistenia:</t>
  </si>
  <si>
    <t>Odchýlne od VPPPM/0911 je miestom poistenia adresa uvedená pre jednotlivé predmety poistenia v prílohe k poistnej zmluve s názvom (Zoznam nehnuteľného a hnuteľného majetku).</t>
  </si>
  <si>
    <t>4. Sadzby a podklady pre výpočet poistného:</t>
  </si>
  <si>
    <t>Poistná suma</t>
  </si>
  <si>
    <t> ‰ (promile) z agregovanej poistnej sumy</t>
  </si>
  <si>
    <t>Celkové ročné poistné v EUR: </t>
  </si>
  <si>
    <t>5. Spoluúčasti: </t>
  </si>
  <si>
    <t>Pre body a), b) 100,00 EUR. </t>
  </si>
  <si>
    <t>Pre bod c) 30,00EUR.</t>
  </si>
  <si>
    <t>Pre bod e)  40,00 EUR.</t>
  </si>
  <si>
    <t>Poistený sa na každej poistnej udalosti podieľa týmito sumami z poistného plnenia.</t>
  </si>
  <si>
    <t>6. Zvláštne dojednania:</t>
  </si>
  <si>
    <t>Poistenie sa vzťahuje na akékoľvek úmyselné alebo neúmyselné poškodenie alebo zničenie poistenej veci, ak konanie smerovalo k poškodeniu alebo zničeniu poisteného majetku, proti osobe poisteného alebo proti osobe vlastníka alebo správcu poisteného majetku.</t>
  </si>
  <si>
    <t>Ak pri likvidácii poistnej udalosti spôsobenej víchricou sa nebude dať určiť sila vetra, poisťovateľ môže postupovať podľa rozsahu škôd na okolitých nehnuteľnostiach.</t>
  </si>
  <si>
    <t>Dojednáva sa, že živelné a vodovodné poistenie nehnuteľného majetku (NM) sa vzťahuje aj na líniové stavby: pozemné komunikácie, chodníky, spevnené plochy, revitalizované centrá obcí, inžinierske siete, vedenie sietí obecného rozhlasu, mosty do dĺžky 50 m, koľajové dráhy, protipovodňové ochranné hrádze, ktoré sú majetkom poisteného a boli zahrnuté do príslušných poistných zmlúv v rámci zoznamu poisteného majetku.</t>
  </si>
  <si>
    <t>Dojednáva sa, že poisťovateľ uhradí aj náklady nevyhnutné na stavebné úpravy a na demontáž/remontáž ostatných nepoškodených poistených vecí, vykonané v súvislosti so znovuobstaraním alebo opravou veci poškodených, zničených alebo stratených pri poistnej udalosti pri živelnom poistením sú kryté aj následné škody.</t>
  </si>
  <si>
    <t>Výška ročného limitu plnenia z celkovej PS je:</t>
  </si>
  <si>
    <t>a)  na poistné riziko povodne  a záplavy</t>
  </si>
  <si>
    <t>100 % z poistnej sumy</t>
  </si>
  <si>
    <t>b)  na poistné riziko zemetrasenie</t>
  </si>
  <si>
    <t>c)  na poistné riziko komplexný živel (okrem poistných rizík povodne, záplavy a zemetrasenie )</t>
  </si>
  <si>
    <t>Poisťovateľ poskytne poistné krytie novonadobudnutého majetku pre všetky predmety poistenia odo dňa zaradenia do účtovnej evidencie poistených organizácií, najviac však do výšky 20% z celkovej poistnej sumy.</t>
  </si>
  <si>
    <t>Pre poistenie peňazí a cenín, právo na poistné plnenie vzniká:</t>
  </si>
  <si>
    <t>a) ak mimo pracovnej doby sú peniaze a ceniny uložené nasledovne:</t>
  </si>
  <si>
    <t>Max. limit plnenia</t>
  </si>
  <si>
    <t>Zabezpečenie</t>
  </si>
  <si>
    <t>do 331,94 € vrátane</t>
  </si>
  <si>
    <t>Pevný uzáver okrem prenosných schránok</t>
  </si>
  <si>
    <t>do 6.638,78  € vrátane</t>
  </si>
  <si>
    <t>Trezor pripevnený k stene alebo k podlahe</t>
  </si>
  <si>
    <t>do 19.916,35 € vrátane</t>
  </si>
  <si>
    <t>Trezor zabudovaný v stene alebo v podlahe</t>
  </si>
  <si>
    <t>nad 19.916,35 €</t>
  </si>
  <si>
    <t>Trezor alebo pancierová pokladnica s dvoma bezpečnostnými zámkami</t>
  </si>
  <si>
    <t>b) aj v prípade, ak počas pracovnej doby v čase poistnej udalosti nie sú dodržané podmienky zabezpečenia</t>
  </si>
  <si>
    <t>Vložka č. 2</t>
  </si>
  <si>
    <t>Poistenie pre prípad odcudzenia</t>
  </si>
  <si>
    <t>Odchýlne od ODKRA/0911 sa dojednáva:</t>
  </si>
  <si>
    <t>Vnútorný vandalizmus znamená úmyselné poškodenie, alebo úmyselné zničenie poistenej veci spáchanej inou osobou ako poisteným tým spôsobom,že si prerazí cestu do chráneného priestoru, prekoná prekážku a poškodí alebo zničí predmet poistenia.</t>
  </si>
  <si>
    <t>Vonkajší vandalizmus znamená, že iná osoba ako poistený spáchal úmyselné poškodenie alebo zničenie verejne prístupnej poistenej veci.</t>
  </si>
  <si>
    <t>Pod pojmom úmyselné poškodenie alebo zničenie poistenej veci sa okrem iného chápe aj estetické poškodenie poistenej veci - poškodenie sprejermi alebo grafitmi.</t>
  </si>
  <si>
    <t>Poistenie na prvé riziko.</t>
  </si>
  <si>
    <t>Stanovená spoluúčasť pre toto riziko je 66,39 €</t>
  </si>
  <si>
    <t>Odchýlne od ODKRA/0911 sa dojednáva, že poistenie pre prípad krádeže sa vzťahuje ak páchateľ:</t>
  </si>
  <si>
    <t>do miesta poistenia sa dostal tak, že ho otvoril nástrojom, ktorý nie je určený na jeho riadne otvorenie,</t>
  </si>
  <si>
    <t>do miesta poistenia sa dostal iným preukázateľne násilným spôsobom,</t>
  </si>
  <si>
    <t>v mieste sa skryl, po jeho zamknutí sa veci zmocnil a pri jeho opustení zanechal po sebe stopy, ktoré môžu byť použité ako dôkazný prostriedok,</t>
  </si>
  <si>
    <t>miesto poistenia otvoril originálnym kľúčom alebo legálne zhotoveným duplikátom, ktorého sa zmocnil krádežou vlámaním alebo lúpežným prepadnutím,</t>
  </si>
  <si>
    <t>do schránky, ktorej obsah je poistený sa dostal alebo ju otvoril nástrojom, ktorý nie je určený na jej riadne otvorenie,</t>
  </si>
  <si>
    <t>sa zmocnil poistenej veci krádežou, pri ktorej preukázateľne prekonal prekážku alebo opatrenie chrániace poistenú vec pred krádežou,</t>
  </si>
  <si>
    <t>sa zmocnil poistenej veci krádežou, pri ktorej boli poistené veci poistenému alebo jeho pracovníkovi zobrané, pretože jeho odpor bol vylúčený v dôsledku telesného stavu po nehode alebo v dôsledku inej príčiny, za ktorú nemôže byť zodpovedný,</t>
  </si>
  <si>
    <t>sa zmocnil poistenej veci lúpežou – tak, že použil proti poistenému, jeho pracovníkovi alebo inej osobe násilie, alebo hrozbou násilia.</t>
  </si>
  <si>
    <t>Odchýlne od ODKRA/0911 sa dojednáva nasledovný spôsob zabezpečenia:</t>
  </si>
  <si>
    <t>Spôsob zabezpečenia hnuteľných vecí v objektoch:</t>
  </si>
  <si>
    <t>Postačujúce zabezpečenie</t>
  </si>
  <si>
    <t>do 6 638,78 EUR vrátane</t>
  </si>
  <si>
    <t>bezpečnostná cylindrická vložka zabraňujúca vytlačeniu a bezpečnostný štít zabraňujúci rozlomeniu a vylomeniu vložky (na každých vstupných dverách)</t>
  </si>
  <si>
    <t>do 16 596,96 EUR vrátane</t>
  </si>
  <si>
    <t>bezpečnostná cylindrická vložka zabraňujúca vytlačeniu a bezpečnostný štít zabraňujúci rozlomeniu a vylomeniu vložky a pridaný ďalší zámok alebo bezpečnostná závora a oplechované dvere alebo presklenné časti zabezpečené funkčnými mrežami (na každých vstupných dverách)</t>
  </si>
  <si>
    <t>do 66 387,84 EUR vrátane</t>
  </si>
  <si>
    <t>bezpečnostná cylindrická vložka zabraňujúca vytlačeniu a bezpečnostný štít zabraňujúci rozlomeniu (na každých vstupných dverách) a vylomeniu a objekt zabezpečený elektronickou zabezpečovacou. signalizáciou </t>
  </si>
  <si>
    <t> nad  66 387,84 EUR</t>
  </si>
  <si>
    <t>bezpečnostná cylindrická vložka zabraňujúca vytlačeniu a bezpečnostný štít zabraňujúci rozlomeniu a vylomeniu (na každých vstupných dverách) a objekt zabezpečený elektronickou zabezpečovacou. signalizáciou vyvedenou na pult centrálnej ochrany. </t>
  </si>
  <si>
    <t>Spôsob zabezpečenia peňazí, cenín a CP:</t>
  </si>
  <si>
    <t>Spôsob zabezpečenia prepravy peňazí</t>
  </si>
  <si>
    <t>do 3.319,39 € vrátane</t>
  </si>
  <si>
    <t>Poistený alebo ním poverená osoba</t>
  </si>
  <si>
    <t>Vhodný kufrík alebo uzamykateľná taška</t>
  </si>
  <si>
    <t>do 16.596,96 € vrátane</t>
  </si>
  <si>
    <t>Poistený alebo ním poverená osoba + ďalšia osoba vybavená obuškom alebo paralyzérom alebo strelnou zbraňou</t>
  </si>
  <si>
    <t>Bezpečnostný kufrík alebo iný predpísaný spôsob uloženia</t>
  </si>
  <si>
    <t>do 33.193,92 € vrátane</t>
  </si>
  <si>
    <t>Poistený alebo ním poverená osoba + ďalšia osoba vybavená strelnou zbraňou</t>
  </si>
  <si>
    <t>do 165.969,59 € vrátane</t>
  </si>
  <si>
    <t>Poistený alebo ním poverená osoba vybavená strelnou zbraňou + ďalšia osoba vybavená strelnou zbraňou alebo poistený alebo ním poverená osoba + ďalšie dve osoby vybavené strelnou zbraňou</t>
  </si>
  <si>
    <t>Pre body a) až d): 0,00 EUR</t>
  </si>
  <si>
    <t>Pre body e), f): 33,19 EUR</t>
  </si>
  <si>
    <t>1. Dojednáva sa, že poistené veci uložené na voľnom priestranstve sú zabezpečené pre prípad  krádeže svojou polohou. Pod pojmom chránené svojou polohou sa rozumie umiestnenie veci, ktorej odcudzenie si vyžaduje použitie špeciálnych pomôcok (kliešte, zvárací prístroj, uhlová brúska a pod.).     </t>
  </si>
  <si>
    <t>2. Dojednáva sa, že podmienkou plnenia z poistnej udalosti v prípade krádeže pojazdného pracovného stroja je prekonanie prekážky chrániacej poistenú vec pred odcudzením. </t>
  </si>
  <si>
    <t>Vložka č. 4</t>
  </si>
  <si>
    <t>Pre bod a) 33,19 EUR</t>
  </si>
  <si>
    <t>1.Poistením elektroniky a strojov je kryté akékoľvek náhle a nepredvídané materiálne poškodenie alebo zničenie elektronických zariadení a strojov.</t>
  </si>
  <si>
    <t>   Právo na plnenie vznikne, ak poistná udalosť bola spôsobená napr.:</t>
  </si>
  <si>
    <t>chybou konštrukcie, chybou materiálu alebo výrobnou chybou (pokiaľ sa na ňu nevzťahuje záruka výrobcu),</t>
  </si>
  <si>
    <t>pádom elektronického zariadenia alebo stroja</t>
  </si>
  <si>
    <t>roztrhnutím v dôsledku odstredivej sily,</t>
  </si>
  <si>
    <t>skratom elektrického prúdu a iným pôsobením elektrického prúdu ( prepätie, indukčné účinky blesku),</t>
  </si>
  <si>
    <t>zlyhaním meracej, regulačnej alebo zabezpečovacej techniky,</t>
  </si>
  <si>
    <t>vniknutím cudzieho predmetu.</t>
  </si>
  <si>
    <t>2. Dojednáva sa, že pri poistení elektroniky a strojov sú kryté aj nasledujúce viacnáklady do výšky PS pre každú poistnú udalosť.</t>
  </si>
  <si>
    <t>Jedná sa o odpratávacie, demolačné, demontážne a remontážne náklady vrátane:</t>
  </si>
  <si>
    <t>nákladov posudkového znalca</t>
  </si>
  <si>
    <t>nákladov na hľadanie príčiny škody</t>
  </si>
  <si>
    <t>nákladov na zemné výkopové práce</t>
  </si>
  <si>
    <t>nákladov spojených s leteckou dopravou, s príplatkami za nočnú prácu, prácu nadčas, v nedeľu a počas sviatkov, ako aj expresné poplatky</t>
  </si>
  <si>
    <t>3. Dojednáva sa, že pri poistení elektroniky a strojov sú kryté aj náklady na leteckú prepravu náhradných dielov a cestovné náklady technikov a expertov zo zahraničia, do výšky PS  pre každú poistnú udalosť.</t>
  </si>
  <si>
    <t>4. Dojednáva sa, že poistenie sa vzťahuje aj na nosiče dát pevne zabudovaných v hardwarovej časti riadiacej, alebo regulačnej jednotky poistenej veci, nosiče dát záznamov programového vybavenia strojov.</t>
  </si>
  <si>
    <t>5. Dojednáva sa, že poistenie sa vzťahuje aj na stroje, prístroje a elektronické zariadenia, ktoré tvoria súčasť poistených budov organizácií vedené v účtovnej triede 021 – Budovy, haly a stavby.</t>
  </si>
  <si>
    <t>6. Dojednáva sa, že poistenie sa vzťahuje na všetky elektronické zariadenia a stroje, ktorých dátum zaradenia do účtovnej evidencie jednotlivých organizácií je menej ako 8 rokov.</t>
  </si>
  <si>
    <t>Vložka č. 6</t>
  </si>
  <si>
    <t>Odchýlne od ODSKL/0911 sa pre prípad poistenia skla dojednáva:</t>
  </si>
  <si>
    <t>Poistenie vzťahuje pre prípad poškodenia alebo zničenia poistenej veci – všetky druhy tabuľového skla od hrúbky 3 mm, vákuové sklo, sklenené výplne, fólie na sklách, elektronické zabezpečovacie zariadenie vrátane elektronických súčastí – akoukoľvek náhodnou udalosťou, okrem prípadov, ak škody alebo chyby vznikli:</t>
  </si>
  <si>
    <t>pred účinnosťou poistnej zmluvy,</t>
  </si>
  <si>
    <t>pri doprave poistených vecí,</t>
  </si>
  <si>
    <t>pri montáži a demontáži poistených vecí,</t>
  </si>
  <si>
    <t>v súvislosti s vykonávaním stavebných prác v mieste postenia,</t>
  </si>
  <si>
    <t>výbuchom nálože, trhaviny, granátu alebo iných výbušných hmôt.</t>
  </si>
  <si>
    <t>Pre bod a) 9,96 EUR</t>
  </si>
  <si>
    <t>Vložka č. 8</t>
  </si>
  <si>
    <t>Všeobecné poistné podmienky poistenia zodpovednosti za škodu VPPZ/0109, </t>
  </si>
  <si>
    <t>Osobitné dojednania pre poistenie zodpovednosti za škodu spôsobenú pri výkone funkcie člena štatutárneho alebo dozorného orgánu obchodnej spoločnosti a družstva k Všeobecnej poistným podmienkam zodpovednosti za škodu VPPZ/0109 a </t>
  </si>
  <si>
    <t>Osobitné dojednania pre poistenie zodpovednosti za škodu miest a obcí (ďalej len "VPP").</t>
  </si>
  <si>
    <t>územie Slovenskej republiky a Európy</t>
  </si>
  <si>
    <t>Pre bod b) 100,00 EUR</t>
  </si>
  <si>
    <t>6. Zvláštne dojednania pre poistenie zodpovednosti za škodu právnických osôb:</t>
  </si>
  <si>
    <t>6.1. Odchýlne od VPP sa dojednáva, že:</t>
  </si>
  <si>
    <t>Z poistenia zodpovednosti za škodu má poistený právo, aby poisťovateľ za neho nahradil poškodeným uplatnené a preukázané nároky na náhradu škody, ktorá vznikla poškodenému na zdraví a usmrtení alebo poškodením, zničením alebo stratou veci ako aj inú majetkovú ujmu (ušlý zisk) vyplývajúcej zo vzniknutej škody, ak poistený  takúto škodu zodpovedá podľa príslušných právnych predpisov.</t>
  </si>
  <si>
    <t>Poistenie zodpovednosti právnických osôb sa vzťahuje na také škody, ku ktorým došlo v dobe trvania poistenia a za ktorú poistený právne zodpovedá v dôsledku skutočností uvedených v rozsahu poistenia (princíp „loss occurence“).</t>
  </si>
  <si>
    <t>Predmet poistenia: Zodpovednosť za škody poisteného vzniknuté v priebehu výkonu  jeho činností vyplývajúcich so všetkých platných právnych predpisov, nariadení a rozhodnutí štátnych orgánov regulujúcich a upravujúcich jeho činnosť, najmä Zákona č. 369/1990 Zb. o obecnom zriadení v znení neskorších predpisov</t>
  </si>
  <si>
    <t>6.2. Dojednáva sa , že poistenie sa ďalej vzťahuje na škody:</t>
  </si>
  <si>
    <t>a)
b)
c)
d)
e)
f)
g)
h)
i)
j)
</t>
  </si>
  <si>
    <t>vzniknuté na veciach (hnuteľných a nehnuteľných), ktoré si poistený alebo za neho konajúce osoby požičali, prenajali alebo ich inak užívajú a na veciach (hnuteľných a nehnuteľných), ktoré poistený prevzal, aby na nich vykonal objednanú činnosť okrem vecí, ktoré poistený prevzal na základe  leasingovej zmluvy,
spôsobené na prenajatých budovách a ostatných nehnuteľnostiach,
spôsobené na veciach, ktoré poistený používa a na veciach, ktoré poistený prevzal na spracovanie, opravu, úpravu, predaj, úschovu, uskladnenie alebo poskytnutie odbornej pomoci,
vzniknuté inému v súvislosti s činnosťou alebo vzťahom poisteného, na zdraví alebo usmrtením vrátane škôd, ktoré vznikli v súvislosti so zabezpečením  povinností poisteného vyplývajúcich z ustanovení Zákona č. 448/2008 Z.z. o sociálnych službách,
vzniknuté dieťaťu alebo žiakovi v súvislosti s činnosťou alebo vzťahom poisteného, na zdraví alebo usmrtením pri výchove a vzdelávaní, alebo v priamej súvislosti s výchovou a so vzdelávaním, pokiaľ poistený za škodu zodpovedá v dôsledku svojho konania alebo vzťahu v dobe trvania poistenia,
vzniknuté vynaložením nákladov na liečebnú starostlivosť, dávky nemocenského a dôchodkového poistenia ako regresné náhrady nákladov liečenia zdravotnou poisťovňou a regresné náklady Sociálnej poisťovne, vrátane regresných náhrad vzniknutých v dôsledku chorôb z povolania a pracovných úrazov zamestnancov
vzniknuté na veciach, ktoré si zamestnanec odložil pri plnení pracovných úloh alebo v priamej súvislosti  s ním na mieste na to určenom, a ak nie je také miesto určené, potom na mieste , kde sa obvykle odkladajú,
vzniknuté na osobných veciach zamestnancov, žiakov alebo klientov poistených organizácií uložených na mieste na to určenom, a ak nie je také miesto určené, potom na mieste, kde sa obvykle odkladajú. Maximálne krytie na jedného zamestnanca, žiaka alebo klienta pre jednu a všetky poistné udalosti v kalendárnom roku roku je 67,00 €. Stanovená spoluúčasť pre každú jednu poistnú udalosť  uvedenú v tomto bode je  7,00 €.
spôsobené výkonom vlastníckeho práva, prevádzkou a správou nehnuteľností, ktoré poistený vlastní, má v prenájme alebo ich inak užíva, pokiaľ poistený za takúto škodu zodpovedá podľa príslušných právnych predpisov,
vzniknuté na veciach, ktoré boli ubytovanými osobami vnesené do ubytovacieho zariadenia a ak je prevádzkou niektorej činnosti poisteného alebo spolu poisteného spravidla spojené odkladanie vecí aj za škody na veciach odložených na mieste na to určenom alebo na mieste, kde sa obvykle odkladajú pokiaľ poistený za takúto škodu zodpovedá podľa príslušných právnych predpisov,
</t>
  </si>
  <si>
    <t>k)
l)</t>
  </si>
  <si>
    <t>vzniknuté na životnom prostredí náhlym únikom znečisťujúcich látok (environmentálne škody),
iné ako škody na majetku alebo na zdraví t.j. čisté finančné škody. Maximálny limit plnenia pre prípad vzniku čistých finančných škôd je 5.000,00 €. Stanovená spoluúčasť pre každú jednu poistnú udalosť  uvedenú v tomto bode je  1.000,00 €.
</t>
  </si>
  <si>
    <t>6.3.</t>
  </si>
  <si>
    <t>Územná platnosť poistenia sa vzťahuje na územie Slovenskej republiky ako aj na územie ostatných  európskych štátov okrem Turecka</t>
  </si>
  <si>
    <t>6.4.</t>
  </si>
  <si>
    <t>Poisťovateľ ďalej nahradí v súvislosti s poistnou udalosťou, ktorá je dôvodom vzniku práva na plnenie poisťovateľa, za poisteného výdavky:</t>
  </si>
  <si>
    <t>a)
b)
c)</t>
  </si>
  <si>
    <t>občianskeho súdneho konania o náhrade škody pred príslušným orgánom, ak toto konanie bolo potrebné na zistenie zodpovednosti poisteného alebo výšky plnenia poisťovateľa, pokiaľ je povinný uhradiť, ako aj trovy právneho zastúpenia poisteného, a to všetko na všetkých stupňoch
náhrady mimosúdneho prerokovávania nárokov poškodeného, vzniknuté  poškodenému alebo jeho zástupcovi, pokiaľ je poistený povinný ich uhradiť
obhajoby poisteného (príp. jeho zamestnanca) v prípravnom konaní a pred súdom  vedenom proti poistenému
</t>
  </si>
  <si>
    <t>6.5.</t>
  </si>
  <si>
    <t>Poisťovňa nenahradí škodu:</t>
  </si>
  <si>
    <t>a)
b)
c)
d)
e)
f)
g)
h)
i)</t>
  </si>
  <si>
    <t>spôsobenú úmyselne alebo prevzatú dobrovoľne alebo v zmluve nad rámec stanovený právnymi predpismi,
spôsobenú pri budovaní alebo údržbe priehrad, hrádzí a iných stavieb na vodných dielach,
spôsobenú v súvislosti s prevádzkou dopravných prostriedkov s akýmkoľvek     mechanickým alebo elektrickým pohonom, pokiaľ nie sú schválené pre prevádzku na verejných pozemných komunikáciách a ku škode došlo mimo areálu poškodeného,
spôsobenú pri banskej činnosti, sadaním, zosúvaním pôdy, eróziou, priemyselným odstrelom, vibráciami a v dôsledku poddolovania,
spôsobenú protiprávnym užívaním veci,
spôsobenú jadrovými rizikami a jadrovým žiarením, azbestom a formaldehydom,  toxickými látkami a vírusovými ochoreniami,
prejavujúcu sa genetickými zmenami organizmu,
spôsobenú pri výrobe, skladovaní, plnení a transporte munície a výbušných látok,
pri nesplnení povinnosti odvrátiť škodu.
</t>
  </si>
  <si>
    <t>6.6.</t>
  </si>
  <si>
    <t>Poistenie sa nevzťahuje na zodpovednosť za škodu, za ktorú poistený  zodpovedá právnickej osobe, v ktorej poistený vymenúva alebo volí viac ako polovicu členov riadiaceho orgánu alebo kontrolného orgánu.</t>
  </si>
  <si>
    <t>7. Zvláštne dojednania pre poistenie zodpovednosti za škodu štatutárnych zástupcov subjektov územnej samosprávy:</t>
  </si>
  <si>
    <t>7.1. Odchýlne od VPP sa dojednáva, že</t>
  </si>
  <si>
    <t>Poistením je krytá zodpovednosť za škodu štatutárnych zástupcov subjektov územnej samosprávy za dobu od uzavretia poistnej zmluvy až do ukončenia výkonu ich funkcie. V prípade nástupu nového štatutárneho zástupcu v priebehu poistného obdobia začína poistenie od okamihu zloženia zákonom predpísaného sľubu. Poistenie sa uzatvára pre prípad vzniku všeobecnej zodpovednosti za škodu, pokiaľ táto vznikla výhradne podľa ustanovenia §420 Občianskeho zákonníka (ďalej len OZ) v súvislosti s výkonom funkcie štatutárnych zástupcov subjektov  územnej samosprávy, pokiaľ túto škodu spôsobil zavineným porušením právnej povinnosti  vyplývajúcej zo všeobecne záväzných  právnych predpisov a iných noriem (najmä zákon č. 369/1990 Zb. o obecnom zriadení v znení neskorších predpisov a iné).</t>
  </si>
  <si>
    <t>Poistnou udalosťou je vznik povinnosti poisteného nahradiť inému škodu, ak poistený zodpovedá za škodu v dôsledku svojho konania alebo vzťahu v čase trvania poistenia. Súvislosť vzniku škody s výkonom funkcie štatutárneho zástupcu subjektu územnej samosprávy musí byť preukázaná a nevzťahuje sa na škody spôsobené rozhodnutím kolektívneho orgánu.</t>
  </si>
  <si>
    <t>7.2. Ak spôsobil poistený ako vodič škodu na motorovom vozidle, zverenom mu mestom obcou alebo VUC na výkon funkcie štatutárneho zástupcu subjektu územnej samosprávy, poisťovňa nahradí za poisteného škodu až do výšky spoluúčasti z dobrovoľného zmluvného tzv. havarijného poistenia, ktorou sa mesto, obec alebo VUC podieľa na plnení tohto poistenia.</t>
  </si>
  <si>
    <t>7.3. Poistiteľ ďalej nahradí v súvislosti s poistnou udalosťou, ktorá je dôvodom vzniku práva na plnenie poistiteľa, za poisteného výdavky:</t>
  </si>
  <si>
    <t>ktoré zodpovedajú najviac mimozmluvnej odmene advokáta za obhajobu poisteného v prípravnom konaní a konaní pred súdom prvého stupňa v trestnom konaní vedenom proti nemu v súvislosti so škodou, ktorú má poistený nahradiť,</t>
  </si>
  <si>
    <t>občianskeho súdneho konania o náhradu škody a ak je poistený povinný tieto náklady nahradiť,</t>
  </si>
  <si>
    <t>ktoré vynaložil poškodený v súvislosti s mimosúdnym prerokovaním nároku na náhradu škody, pokiaľ je poistený povinný ich uhradiť. </t>
  </si>
  <si>
    <t>7.4. Šetrenie potrebné na zistenie rozsahu poisťovne plniť je skončené, len čo sa s poškodeným dohodla výška náhrady škody alebo len čo výška náhrady škody bola určená právoplatným rozhodnutím súdu.</t>
  </si>
  <si>
    <t>7.5. Územná platnosť poistenia sa vzťahuje na územie Slovenskej republiky ako aj na územie ostatných európskych štátov okrem Turecka.</t>
  </si>
  <si>
    <t>7.6.  Poisťovňa nie je povinná plniť, ak poistený:</t>
  </si>
  <si>
    <t>bez predchádzajúceho súhlasu poisťovne celkom alebo sčasti uznal nárok  poškodeného na náhradu škody, ktorý prevyšuje čiastku dohodnutej spoluúčasti</t>
  </si>
  <si>
    <t>zodpovedá za škodu svojmu manželovi a príbuzným v priamom rade,</t>
  </si>
  <si>
    <t>zodpovedá za škodu osobám, ktoré s ním žijú v spoločnej domácnosti,</t>
  </si>
  <si>
    <t>zodpovedá za škodu spoločníkovi a osobám jemu blízkym,</t>
  </si>
  <si>
    <t>zodpovedá za škodu právnickej osobe, v ktorej má poistený, jeho spoločníci alebo osoby im blízke majetkovú účasť. </t>
  </si>
  <si>
    <t>7.7.  Poistenie sa nevzťahuje na zodpovednosť spôsobenú inému:</t>
  </si>
  <si>
    <t>úmyselne</t>
  </si>
  <si>
    <t>úmyselným konaním proti dobrým mravov v zmysle ust. §424 OZ.</t>
  </si>
  <si>
    <t>prevádzkou dopravných prostriedkov v zmysle ust. §427 až § 431 OZ, poisťovňa však nahradí za poisteného čiastku spoluúčasti z havarijného poistenia motorového vozidla, ktoré mu bolo zverené mestom alebo obcou, a na ktorom došlo ku škode jeho zavinením</t>
  </si>
  <si>
    <t>na vnesených alebo odložených veciach v zmysle ust. § 433 až 437 OZ.</t>
  </si>
  <si>
    <t>spôsobenú úmyselne alebo prevzatú dobrovoľne alebo v zmluve nad rámec stanovený právnymi predpismi,</t>
  </si>
  <si>
    <t>vzniknutú v súvislosti s činnosťou, pri ktorej právne predpisy ukladajú povinnosť uzavrieť poistenie zodpovednosti za škodu</t>
  </si>
</sst>
</file>

<file path=xl/styles.xml><?xml version="1.0" encoding="utf-8"?>
<styleSheet xmlns="http://schemas.openxmlformats.org/spreadsheetml/2006/main">
  <numFmts count="7">
    <numFmt formatCode="GENERAL" numFmtId="164"/>
    <numFmt formatCode="@" numFmtId="165"/>
    <numFmt formatCode="D/M/YYYY" numFmtId="166"/>
    <numFmt formatCode="#,##0.00&quot; EUR&quot;" numFmtId="167"/>
    <numFmt formatCode="0" numFmtId="168"/>
    <numFmt formatCode="0.00" numFmtId="169"/>
    <numFmt formatCode="0.000" numFmtId="170"/>
  </numFmts>
  <fonts count="23">
    <font>
      <name val="Arial CE"/>
      <charset val="238"/>
      <family val="2"/>
      <sz val="10"/>
    </font>
    <font>
      <name val="Arial"/>
      <charset val="238"/>
      <family val="0"/>
      <sz val="10"/>
    </font>
    <font>
      <name val="Arial"/>
      <charset val="238"/>
      <family val="0"/>
      <sz val="10"/>
    </font>
    <font>
      <name val="Arial"/>
      <charset val="238"/>
      <family val="0"/>
      <sz val="10"/>
    </font>
    <font>
      <name val="Arial"/>
      <charset val="238"/>
      <family val="2"/>
      <sz val="10"/>
    </font>
    <font>
      <name val="Arial"/>
      <charset val="238"/>
      <family val="2"/>
      <b val="true"/>
      <sz val="20"/>
    </font>
    <font>
      <name val="Arial"/>
      <charset val="238"/>
      <family val="2"/>
      <b val="true"/>
      <sz val="17"/>
    </font>
    <font>
      <name val="Arial"/>
      <charset val="238"/>
      <family val="2"/>
      <b val="true"/>
      <sz val="12"/>
    </font>
    <font>
      <name val="Arial"/>
      <charset val="238"/>
      <family val="2"/>
      <sz val="11"/>
    </font>
    <font>
      <name val="Arial"/>
      <charset val="238"/>
      <family val="2"/>
      <sz val="12"/>
    </font>
    <font>
      <name val="Arial"/>
      <charset val="238"/>
      <family val="2"/>
      <b val="true"/>
      <sz val="10"/>
    </font>
    <font>
      <name val="Arial"/>
      <charset val="238"/>
      <family val="2"/>
      <b val="true"/>
      <sz val="11"/>
    </font>
    <font>
      <name val="Arial"/>
      <charset val="238"/>
      <family val="2"/>
      <sz val="9"/>
    </font>
    <font>
      <name val="Arial"/>
      <charset val="238"/>
      <family val="2"/>
      <b val="true"/>
      <sz val="7"/>
    </font>
    <font>
      <name val="Arial"/>
      <charset val="238"/>
      <family val="2"/>
      <color rgb="00FF0000"/>
      <sz val="10"/>
    </font>
    <font>
      <name val="Arial"/>
      <charset val="238"/>
      <family val="2"/>
      <b val="true"/>
      <sz val="14"/>
    </font>
    <font>
      <name val="Arial"/>
      <charset val="238"/>
      <family val="2"/>
      <b val="true"/>
      <color rgb="00000000"/>
      <sz val="16"/>
    </font>
    <font>
      <name val="Arial"/>
      <charset val="238"/>
      <family val="2"/>
      <color rgb="00000000"/>
      <sz val="10"/>
    </font>
    <font>
      <name val="Arial"/>
      <charset val="238"/>
      <family val="2"/>
      <b val="true"/>
      <color rgb="00000000"/>
      <sz val="10"/>
    </font>
    <font>
      <name val="Times New Roman"/>
      <charset val="238"/>
      <family val="1"/>
      <sz val="10"/>
    </font>
    <font>
      <name val="Arial"/>
      <charset val="238"/>
      <family val="2"/>
      <b val="true"/>
      <color rgb="00FF0000"/>
      <sz val="10"/>
    </font>
    <font>
      <name val="Arial"/>
      <charset val="238"/>
      <family val="2"/>
      <color rgb="00000000"/>
      <sz val="7"/>
    </font>
    <font>
      <name val="Arial"/>
      <charset val="238"/>
      <family val="2"/>
      <color rgb="00FFFFFF"/>
      <sz val="10"/>
    </font>
  </fonts>
  <fills count="4">
    <fill>
      <patternFill patternType="none"/>
    </fill>
    <fill>
      <patternFill patternType="gray125"/>
    </fill>
    <fill>
      <patternFill patternType="solid">
        <fgColor rgb="00FFFFFF"/>
        <bgColor rgb="00FFFFCC"/>
      </patternFill>
    </fill>
    <fill>
      <patternFill patternType="solid">
        <fgColor rgb="00CCFFCC"/>
        <bgColor rgb="00CCFFFF"/>
      </patternFill>
    </fill>
  </fills>
  <borders count="11">
    <border diagonalDown="false" diagonalUp="false">
      <left/>
      <right/>
      <top/>
      <bottom/>
      <diagonal/>
    </border>
    <border diagonalDown="false" diagonalUp="false">
      <left style="thin"/>
      <right style="thin"/>
      <top style="thin"/>
      <bottom style="thin"/>
      <diagonal/>
    </border>
    <border diagonalDown="false" diagonalUp="false">
      <left style="thin"/>
      <right style="thin"/>
      <top style="thin"/>
      <bottom/>
      <diagonal/>
    </border>
    <border diagonalDown="false" diagonalUp="false">
      <left/>
      <right/>
      <top/>
      <bottom style="thin"/>
      <diagonal/>
    </border>
    <border diagonalDown="false" diagonalUp="true">
      <left style="thin"/>
      <right style="thin"/>
      <top style="thin"/>
      <bottom style="thin"/>
      <diagonal style="thin"/>
    </border>
    <border diagonalDown="false" diagonalUp="false">
      <left/>
      <right/>
      <top/>
      <bottom style="medium"/>
      <diagonal/>
    </border>
    <border diagonalDown="false" diagonalUp="false">
      <left/>
      <right/>
      <top style="medium"/>
      <bottom/>
      <diagonal/>
    </border>
    <border diagonalDown="false" diagonalUp="false">
      <left/>
      <right/>
      <top style="medium"/>
      <bottom style="medium"/>
      <diagonal/>
    </border>
    <border diagonalDown="false" diagonalUp="false">
      <left/>
      <right/>
      <top style="thin"/>
      <bottom/>
      <diagonal/>
    </border>
    <border diagonalDown="false" diagonalUp="false">
      <left style="thin"/>
      <right/>
      <top style="thin"/>
      <bottom style="thin"/>
      <diagonal/>
    </border>
    <border diagonalDown="false" diagonalUp="false">
      <left style="thin"/>
      <right style="thin"/>
      <top/>
      <bottom style="thin"/>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187">
    <xf applyAlignment="false" applyBorder="false" applyFont="false" applyProtection="false" borderId="0" fillId="0" fontId="0" numFmtId="164" xfId="0"/>
    <xf applyAlignment="false" applyBorder="false" applyFont="true" applyProtection="true" borderId="0" fillId="0" fontId="4" numFmtId="164" xfId="0">
      <protection hidden="true" locked="true"/>
    </xf>
    <xf applyAlignment="false" applyBorder="false" applyFont="true" applyProtection="true" borderId="0" fillId="2" fontId="4" numFmtId="164" xfId="0">
      <protection hidden="true" locked="true"/>
    </xf>
    <xf applyAlignment="true" applyBorder="true" applyFont="true" applyProtection="true" borderId="0" fillId="2" fontId="5" numFmtId="164" xfId="0">
      <alignment horizontal="center" indent="0" shrinkToFit="false" textRotation="0" vertical="bottom" wrapText="false"/>
      <protection hidden="true" locked="true"/>
    </xf>
    <xf applyAlignment="true" applyBorder="true" applyFont="true" applyProtection="true" borderId="0" fillId="2" fontId="6" numFmtId="164" xfId="0">
      <alignment horizontal="center" indent="0" shrinkToFit="false" textRotation="0" vertical="bottom" wrapText="false"/>
      <protection hidden="true" locked="true"/>
    </xf>
    <xf applyAlignment="true" applyBorder="true" applyFont="true" applyProtection="true" borderId="0" fillId="2" fontId="7" numFmtId="164" xfId="0">
      <alignment horizontal="center" indent="0" shrinkToFit="false" textRotation="0" vertical="bottom" wrapText="false"/>
      <protection hidden="true" locked="true"/>
    </xf>
    <xf applyAlignment="true" applyBorder="false" applyFont="true" applyProtection="true" borderId="0" fillId="0" fontId="4" numFmtId="164" xfId="0">
      <alignment horizontal="right" indent="0" shrinkToFit="false" textRotation="0" vertical="bottom" wrapText="false"/>
      <protection hidden="true" locked="true"/>
    </xf>
    <xf applyAlignment="true" applyBorder="true" applyFont="true" applyProtection="true" borderId="1" fillId="0" fontId="4" numFmtId="165" xfId="0">
      <alignment horizontal="right" indent="0" shrinkToFit="false" textRotation="0" vertical="bottom" wrapText="false"/>
      <protection hidden="false" locked="false"/>
    </xf>
    <xf applyAlignment="true" applyBorder="true" applyFont="true" applyProtection="true" borderId="0" fillId="2" fontId="8" numFmtId="164" xfId="0">
      <alignment horizontal="center" indent="0" shrinkToFit="false" textRotation="0" vertical="top" wrapText="false"/>
      <protection hidden="true" locked="true"/>
    </xf>
    <xf applyAlignment="true" applyBorder="true" applyFont="true" applyProtection="true" borderId="2" fillId="0" fontId="4" numFmtId="166" xfId="0">
      <alignment horizontal="right" indent="0" shrinkToFit="false" textRotation="0" vertical="bottom" wrapText="false"/>
      <protection hidden="false" locked="false"/>
    </xf>
    <xf applyAlignment="true" applyBorder="true" applyFont="true" applyProtection="true" borderId="0" fillId="2" fontId="8" numFmtId="164" xfId="0">
      <alignment horizontal="center" indent="0" shrinkToFit="false" textRotation="0" vertical="bottom" wrapText="false"/>
      <protection hidden="true" locked="true"/>
    </xf>
    <xf applyAlignment="false" applyBorder="true" applyFont="true" applyProtection="true" borderId="1" fillId="0" fontId="4" numFmtId="164" xfId="0">
      <protection hidden="false" locked="false"/>
    </xf>
    <xf applyAlignment="true" applyBorder="false" applyFont="true" applyProtection="true" borderId="0" fillId="2" fontId="9" numFmtId="164" xfId="0">
      <alignment horizontal="general" indent="0" shrinkToFit="false" textRotation="0" vertical="top" wrapText="false"/>
      <protection hidden="true" locked="true"/>
    </xf>
    <xf applyAlignment="true" applyBorder="false" applyFont="true" applyProtection="true" borderId="0" fillId="2" fontId="7" numFmtId="164" xfId="0">
      <alignment horizontal="general" indent="0" shrinkToFit="false" textRotation="0" vertical="top" wrapText="false"/>
      <protection hidden="true" locked="true"/>
    </xf>
    <xf applyAlignment="true" applyBorder="true" applyFont="true" applyProtection="true" borderId="0" fillId="2" fontId="9" numFmtId="164" xfId="0">
      <alignment horizontal="center" indent="0" shrinkToFit="false" textRotation="0" vertical="bottom" wrapText="false"/>
      <protection hidden="true" locked="true"/>
    </xf>
    <xf applyAlignment="false" applyBorder="false" applyFont="true" applyProtection="true" borderId="0" fillId="0" fontId="10" numFmtId="164" xfId="0">
      <protection hidden="true" locked="true"/>
    </xf>
    <xf applyAlignment="true" applyBorder="true" applyFont="true" applyProtection="true" borderId="0" fillId="2" fontId="7" numFmtId="164" xfId="0">
      <alignment horizontal="center" indent="0" shrinkToFit="false" textRotation="0" vertical="bottom" wrapText="false"/>
      <protection hidden="true" locked="false"/>
    </xf>
    <xf applyAlignment="false" applyBorder="false" applyFont="true" applyProtection="true" borderId="0" fillId="0" fontId="4" numFmtId="167" xfId="0">
      <protection hidden="true" locked="true"/>
    </xf>
    <xf applyAlignment="true" applyBorder="true" applyFont="true" applyProtection="true" borderId="0" fillId="2" fontId="11" numFmtId="164" xfId="0">
      <alignment horizontal="center" indent="0" shrinkToFit="false" textRotation="0" vertical="bottom" wrapText="false"/>
      <protection hidden="true" locked="false"/>
    </xf>
    <xf applyAlignment="false" applyBorder="true" applyFont="true" applyProtection="true" borderId="1" fillId="0" fontId="4" numFmtId="166" xfId="0">
      <protection hidden="false" locked="false"/>
    </xf>
    <xf applyAlignment="true" applyBorder="true" applyFont="true" applyProtection="true" borderId="1" fillId="3" fontId="4" numFmtId="164" xfId="0">
      <alignment horizontal="right" indent="0" shrinkToFit="false" textRotation="0" vertical="bottom" wrapText="false"/>
      <protection hidden="true" locked="true"/>
    </xf>
    <xf applyAlignment="false" applyBorder="false" applyFont="true" applyProtection="true" borderId="0" fillId="0" fontId="4" numFmtId="164" xfId="0">
      <protection hidden="true" locked="true"/>
    </xf>
    <xf applyAlignment="true" applyBorder="true" applyFont="true" applyProtection="true" borderId="0" fillId="2" fontId="8" numFmtId="164" xfId="0">
      <alignment horizontal="center" indent="0" shrinkToFit="false" textRotation="0" vertical="top" wrapText="false"/>
      <protection hidden="true" locked="false"/>
    </xf>
    <xf applyAlignment="true" applyBorder="true" applyFont="true" applyProtection="true" borderId="1" fillId="3" fontId="12" numFmtId="168" xfId="0">
      <alignment horizontal="right" indent="0" shrinkToFit="false" textRotation="0" vertical="top" wrapText="true"/>
      <protection hidden="true" locked="true"/>
    </xf>
    <xf applyAlignment="false" applyBorder="false" applyFont="true" applyProtection="true" borderId="0" fillId="0" fontId="4" numFmtId="169" xfId="0">
      <protection hidden="true" locked="true"/>
    </xf>
    <xf applyAlignment="false" applyBorder="false" applyFont="true" applyProtection="true" borderId="0" fillId="0" fontId="4" numFmtId="166" xfId="0">
      <protection hidden="true" locked="true"/>
    </xf>
    <xf applyAlignment="true" applyBorder="true" applyFont="true" applyProtection="true" borderId="0" fillId="2" fontId="4" numFmtId="164" xfId="0">
      <alignment horizontal="center" indent="0" shrinkToFit="false" textRotation="0" vertical="bottom" wrapText="false"/>
      <protection hidden="true" locked="true"/>
    </xf>
    <xf applyAlignment="true" applyBorder="true" applyFont="true" applyProtection="true" borderId="0" fillId="2" fontId="4" numFmtId="164" xfId="0">
      <alignment horizontal="justify" indent="0" shrinkToFit="false" textRotation="0" vertical="top" wrapText="true"/>
      <protection hidden="true" locked="true"/>
    </xf>
    <xf applyAlignment="true" applyBorder="false" applyFont="true" applyProtection="true" borderId="0" fillId="2" fontId="4" numFmtId="164" xfId="0">
      <alignment horizontal="justify" indent="0" shrinkToFit="false" textRotation="0" vertical="top" wrapText="true"/>
      <protection hidden="true" locked="true"/>
    </xf>
    <xf applyAlignment="false" applyBorder="false" applyFont="true" applyProtection="true" borderId="0" fillId="2" fontId="7" numFmtId="164" xfId="0">
      <protection hidden="true" locked="true"/>
    </xf>
    <xf applyAlignment="true" applyBorder="true" applyFont="true" applyProtection="true" borderId="0" fillId="2" fontId="4" numFmtId="164" xfId="0">
      <alignment horizontal="left" indent="0" shrinkToFit="false" textRotation="0" vertical="top" wrapText="true"/>
      <protection hidden="true" locked="true"/>
    </xf>
    <xf applyAlignment="false" applyBorder="false" applyFont="true" applyProtection="true" borderId="0" fillId="2" fontId="10" numFmtId="164" xfId="0">
      <protection hidden="true" locked="true"/>
    </xf>
    <xf applyAlignment="false" applyBorder="false" applyFont="true" applyProtection="true" borderId="0" fillId="2" fontId="11" numFmtId="164" xfId="0">
      <protection hidden="true" locked="true"/>
    </xf>
    <xf applyAlignment="false" applyBorder="false" applyFont="true" applyProtection="true" borderId="0" fillId="0" fontId="9" numFmtId="164" xfId="0">
      <protection hidden="true" locked="true"/>
    </xf>
    <xf applyAlignment="true" applyBorder="false" applyFont="true" applyProtection="true" borderId="0" fillId="2" fontId="4" numFmtId="164" xfId="0">
      <alignment horizontal="right" indent="0" shrinkToFit="false" textRotation="0" vertical="top" wrapText="true"/>
      <protection hidden="true" locked="true"/>
    </xf>
    <xf applyAlignment="true" applyBorder="false" applyFont="true" applyProtection="true" borderId="0" fillId="0" fontId="4" numFmtId="164" xfId="0">
      <alignment horizontal="left" indent="0" shrinkToFit="false" textRotation="0" vertical="center" wrapText="true"/>
      <protection hidden="true" locked="true"/>
    </xf>
    <xf applyAlignment="true" applyBorder="true" applyFont="true" applyProtection="true" borderId="3" fillId="2" fontId="11" numFmtId="164" xfId="0">
      <alignment horizontal="left" indent="0" shrinkToFit="false" textRotation="0" vertical="center" wrapText="true"/>
      <protection hidden="true" locked="true"/>
    </xf>
    <xf applyAlignment="true" applyBorder="false" applyFont="true" applyProtection="true" borderId="0" fillId="0" fontId="4" numFmtId="164" xfId="0">
      <alignment horizontal="general" indent="0" shrinkToFit="false" textRotation="0" vertical="center" wrapText="false"/>
      <protection hidden="true" locked="true"/>
    </xf>
    <xf applyAlignment="true" applyBorder="true" applyFont="true" applyProtection="true" borderId="1" fillId="2" fontId="10" numFmtId="164" xfId="0">
      <alignment horizontal="center" indent="0" shrinkToFit="false" textRotation="0" vertical="center" wrapText="true"/>
      <protection hidden="true" locked="true"/>
    </xf>
    <xf applyAlignment="true" applyBorder="true" applyFont="true" applyProtection="true" borderId="1" fillId="2" fontId="13" numFmtId="164" xfId="0">
      <alignment horizontal="center" indent="0" shrinkToFit="false" textRotation="0" vertical="center" wrapText="true"/>
      <protection hidden="true" locked="true"/>
    </xf>
    <xf applyAlignment="true" applyBorder="true" applyFont="true" applyProtection="true" borderId="1" fillId="2" fontId="4" numFmtId="164" xfId="0">
      <alignment horizontal="center" indent="0" shrinkToFit="false" textRotation="0" vertical="center" wrapText="true"/>
      <protection hidden="true" locked="true"/>
    </xf>
    <xf applyAlignment="true" applyBorder="true" applyFont="true" applyProtection="true" borderId="1" fillId="2" fontId="4" numFmtId="164" xfId="0">
      <alignment horizontal="left" indent="0" shrinkToFit="false" textRotation="0" vertical="center" wrapText="true"/>
      <protection hidden="true" locked="true"/>
    </xf>
    <xf applyAlignment="true" applyBorder="true" applyFont="true" applyProtection="true" borderId="1" fillId="3" fontId="10" numFmtId="164" xfId="0">
      <alignment horizontal="center" indent="0" shrinkToFit="false" textRotation="0" vertical="center" wrapText="true"/>
      <protection hidden="true" locked="true"/>
    </xf>
    <xf applyAlignment="true" applyBorder="true" applyFont="true" applyProtection="true" borderId="1" fillId="2" fontId="10" numFmtId="167" xfId="0">
      <alignment horizontal="right" indent="0" shrinkToFit="false" textRotation="0" vertical="center" wrapText="true"/>
      <protection hidden="true" locked="true"/>
    </xf>
    <xf applyAlignment="true" applyBorder="true" applyFont="true" applyProtection="true" borderId="0" fillId="0" fontId="4" numFmtId="164" xfId="0">
      <alignment horizontal="general" indent="0" shrinkToFit="false" textRotation="0" vertical="center" wrapText="false"/>
      <protection hidden="true" locked="true"/>
    </xf>
    <xf applyAlignment="true" applyBorder="true" applyFont="true" applyProtection="true" borderId="4" fillId="2" fontId="4" numFmtId="164" xfId="0">
      <alignment horizontal="right" indent="0" shrinkToFit="false" textRotation="0" vertical="center" wrapText="false"/>
      <protection hidden="true" locked="true"/>
    </xf>
    <xf applyAlignment="true" applyBorder="true" applyFont="true" applyProtection="true" borderId="1" fillId="2" fontId="7" numFmtId="164" xfId="0">
      <alignment horizontal="left" indent="0" shrinkToFit="false" textRotation="0" vertical="center" wrapText="true"/>
      <protection hidden="true" locked="true"/>
    </xf>
    <xf applyAlignment="true" applyBorder="true" applyFont="true" applyProtection="true" borderId="1" fillId="2" fontId="11" numFmtId="167" xfId="0">
      <alignment horizontal="right" indent="0" shrinkToFit="false" textRotation="0" vertical="center" wrapText="true"/>
      <protection hidden="true" locked="true"/>
    </xf>
    <xf applyAlignment="true" applyBorder="false" applyFont="true" applyProtection="true" borderId="0" fillId="2" fontId="11" numFmtId="164" xfId="0">
      <alignment horizontal="left" indent="0" shrinkToFit="false" textRotation="0" vertical="bottom" wrapText="false"/>
      <protection hidden="true" locked="true"/>
    </xf>
    <xf applyAlignment="false" applyBorder="false" applyFont="true" applyProtection="true" borderId="0" fillId="0" fontId="4" numFmtId="167" xfId="0">
      <protection hidden="true" locked="true"/>
    </xf>
    <xf applyAlignment="true" applyBorder="true" applyFont="true" applyProtection="true" borderId="0" fillId="2" fontId="4" numFmtId="164" xfId="0">
      <alignment horizontal="left" indent="0" shrinkToFit="false" textRotation="0" vertical="bottom" wrapText="false"/>
      <protection hidden="true" locked="true"/>
    </xf>
    <xf applyAlignment="true" applyBorder="true" applyFont="true" applyProtection="true" borderId="0" fillId="2" fontId="4" numFmtId="164" xfId="0">
      <alignment horizontal="left" indent="0" shrinkToFit="false" textRotation="0" vertical="bottom" wrapText="true"/>
      <protection hidden="true" locked="true"/>
    </xf>
    <xf applyAlignment="true" applyBorder="false" applyFont="true" applyProtection="true" borderId="0" fillId="2" fontId="4" numFmtId="164" xfId="0">
      <alignment horizontal="left" indent="0" shrinkToFit="false" textRotation="0" vertical="bottom" wrapText="false"/>
      <protection hidden="true" locked="true"/>
    </xf>
    <xf applyAlignment="true" applyBorder="false" applyFont="true" applyProtection="true" borderId="0" fillId="2" fontId="4" numFmtId="164" xfId="0">
      <alignment horizontal="right" indent="0" shrinkToFit="false" textRotation="0" vertical="bottom" wrapText="false"/>
      <protection hidden="true" locked="true"/>
    </xf>
    <xf applyAlignment="true" applyBorder="true" applyFont="true" applyProtection="true" borderId="0" fillId="2" fontId="10" numFmtId="167" xfId="0">
      <alignment horizontal="right" indent="0" shrinkToFit="false" textRotation="0" vertical="bottom" wrapText="false"/>
      <protection hidden="true" locked="true"/>
    </xf>
    <xf applyAlignment="false" applyBorder="true" applyFont="true" applyProtection="true" borderId="0" fillId="2" fontId="4" numFmtId="164" xfId="0">
      <protection hidden="true" locked="true"/>
    </xf>
    <xf applyAlignment="true" applyBorder="true" applyFont="true" applyProtection="true" borderId="0" fillId="2" fontId="4" numFmtId="164" xfId="0">
      <alignment horizontal="general" indent="0" shrinkToFit="false" textRotation="0" vertical="bottom" wrapText="true"/>
      <protection hidden="true" locked="true"/>
    </xf>
    <xf applyAlignment="true" applyBorder="false" applyFont="true" applyProtection="true" borderId="0" fillId="2" fontId="4" numFmtId="164" xfId="0">
      <alignment horizontal="left" indent="0" shrinkToFit="false" textRotation="0" vertical="top" wrapText="false"/>
      <protection hidden="true" locked="true"/>
    </xf>
    <xf applyAlignment="false" applyBorder="false" applyFont="true" applyProtection="true" borderId="0" fillId="0" fontId="8" numFmtId="164" xfId="0">
      <protection hidden="true" locked="true"/>
    </xf>
    <xf applyAlignment="false" applyBorder="false" applyFont="true" applyProtection="true" borderId="0" fillId="2" fontId="8" numFmtId="164" xfId="0">
      <protection hidden="true" locked="true"/>
    </xf>
    <xf applyAlignment="true" applyBorder="true" applyFont="true" applyProtection="true" borderId="0" fillId="2" fontId="4" numFmtId="164" xfId="0">
      <alignment horizontal="justify" indent="0" shrinkToFit="false" textRotation="0" vertical="top" wrapText="true"/>
      <protection hidden="true" locked="true"/>
    </xf>
    <xf applyAlignment="false" applyBorder="false" applyFont="true" applyProtection="true" borderId="0" fillId="0" fontId="8" numFmtId="164" xfId="0">
      <protection hidden="true" locked="true"/>
    </xf>
    <xf applyAlignment="true" applyBorder="false" applyFont="true" applyProtection="true" borderId="0" fillId="0" fontId="4" numFmtId="165" xfId="0">
      <alignment horizontal="center" indent="0" shrinkToFit="false" textRotation="0" vertical="bottom" wrapText="false"/>
      <protection hidden="true" locked="true"/>
    </xf>
    <xf applyAlignment="true" applyBorder="false" applyFont="true" applyProtection="true" borderId="0" fillId="2" fontId="4" numFmtId="164" xfId="0">
      <alignment horizontal="general" indent="0" shrinkToFit="false" textRotation="0" vertical="top" wrapText="false"/>
      <protection hidden="true" locked="true"/>
    </xf>
    <xf applyAlignment="false" applyBorder="false" applyFont="true" applyProtection="true" borderId="0" fillId="0" fontId="8" numFmtId="164" xfId="0">
      <protection hidden="true" locked="true"/>
    </xf>
    <xf applyAlignment="true" applyBorder="false" applyFont="true" applyProtection="true" borderId="0" fillId="2" fontId="4" numFmtId="164" xfId="0">
      <alignment horizontal="general" indent="0" shrinkToFit="false" textRotation="0" vertical="bottom" wrapText="false"/>
      <protection hidden="true" locked="true"/>
    </xf>
    <xf applyAlignment="true" applyBorder="true" applyFont="true" applyProtection="true" borderId="0" fillId="2" fontId="10" numFmtId="164" xfId="0">
      <alignment horizontal="left" indent="0" shrinkToFit="false" textRotation="0" vertical="top" wrapText="true"/>
      <protection hidden="true" locked="true"/>
    </xf>
    <xf applyAlignment="false" applyBorder="false" applyFont="true" applyProtection="true" borderId="0" fillId="2" fontId="8" numFmtId="164" xfId="0">
      <protection hidden="true" locked="true"/>
    </xf>
    <xf applyAlignment="false" applyBorder="false" applyFont="true" applyProtection="true" borderId="0" fillId="2" fontId="4" numFmtId="164" xfId="0">
      <protection hidden="true" locked="true"/>
    </xf>
    <xf applyAlignment="true" applyBorder="true" applyFont="true" applyProtection="true" borderId="0" fillId="0" fontId="4" numFmtId="164" xfId="0">
      <alignment horizontal="left" indent="0" shrinkToFit="false" textRotation="0" vertical="top" wrapText="true"/>
      <protection hidden="true" locked="true"/>
    </xf>
    <xf applyAlignment="false" applyBorder="true" applyFont="true" applyProtection="true" borderId="0" fillId="2" fontId="14" numFmtId="164" xfId="0">
      <protection hidden="true" locked="true"/>
    </xf>
    <xf applyAlignment="false" applyBorder="true" applyFont="true" applyProtection="true" borderId="5" fillId="2" fontId="4" numFmtId="164" xfId="0">
      <protection hidden="true" locked="true"/>
    </xf>
    <xf applyAlignment="true" applyBorder="true" applyFont="true" applyProtection="true" borderId="6" fillId="2" fontId="4" numFmtId="164" xfId="0">
      <alignment horizontal="center" indent="0" shrinkToFit="false" textRotation="0" vertical="bottom" wrapText="false"/>
      <protection hidden="true" locked="true"/>
    </xf>
    <xf applyAlignment="true" applyBorder="true" applyFont="true" applyProtection="true" borderId="0" fillId="2" fontId="7" numFmtId="164" xfId="0">
      <alignment horizontal="center" indent="0" shrinkToFit="false" textRotation="0" vertical="top" wrapText="false"/>
      <protection hidden="true" locked="true"/>
    </xf>
    <xf applyAlignment="true" applyBorder="true" applyFont="true" applyProtection="true" borderId="0" fillId="2" fontId="4" numFmtId="164" xfId="0">
      <alignment horizontal="center" indent="0" shrinkToFit="false" textRotation="0" vertical="top" wrapText="false"/>
      <protection hidden="true" locked="true"/>
    </xf>
    <xf applyAlignment="true" applyBorder="true" applyFont="true" applyProtection="true" borderId="0" fillId="2" fontId="15" numFmtId="164" xfId="0">
      <alignment horizontal="center" indent="0" shrinkToFit="false" textRotation="0" vertical="bottom" wrapText="false"/>
      <protection hidden="true" locked="true"/>
    </xf>
    <xf applyAlignment="true" applyBorder="true" applyFont="true" applyProtection="true" borderId="7" fillId="2" fontId="16" numFmtId="164" xfId="0">
      <alignment horizontal="center" indent="0" shrinkToFit="false" textRotation="0" vertical="center" wrapText="false"/>
      <protection hidden="true" locked="true"/>
    </xf>
    <xf applyAlignment="true" applyBorder="false" applyFont="true" applyProtection="true" borderId="0" fillId="2" fontId="10" numFmtId="164" xfId="0">
      <alignment horizontal="general" indent="0" shrinkToFit="false" textRotation="0" vertical="bottom" wrapText="false"/>
      <protection hidden="true" locked="true"/>
    </xf>
    <xf applyAlignment="true" applyBorder="false" applyFont="true" applyProtection="true" borderId="0" fillId="0" fontId="11" numFmtId="164" xfId="0">
      <alignment horizontal="general" indent="0" shrinkToFit="false" textRotation="0" vertical="bottom" wrapText="false"/>
      <protection hidden="true" locked="true"/>
    </xf>
    <xf applyAlignment="false" applyBorder="false" applyFont="true" applyProtection="true" borderId="0" fillId="0" fontId="4" numFmtId="164" xfId="0">
      <protection hidden="true" locked="true"/>
    </xf>
    <xf applyAlignment="false" applyBorder="false" applyFont="true" applyProtection="true" borderId="0" fillId="0" fontId="10" numFmtId="164" xfId="0">
      <protection hidden="true" locked="true"/>
    </xf>
    <xf applyAlignment="false" applyBorder="false" applyFont="true" applyProtection="true" borderId="0" fillId="0" fontId="17" numFmtId="164" xfId="0">
      <protection hidden="true" locked="true"/>
    </xf>
    <xf applyAlignment="true" applyBorder="true" applyFont="true" applyProtection="true" borderId="0" fillId="2" fontId="4" numFmtId="164" xfId="0">
      <alignment horizontal="left" indent="0" shrinkToFit="false" textRotation="0" vertical="center" wrapText="true"/>
      <protection hidden="true" locked="true"/>
    </xf>
    <xf applyAlignment="true" applyBorder="true" applyFont="true" applyProtection="true" borderId="0" fillId="0" fontId="4" numFmtId="164" xfId="0">
      <alignment horizontal="left" indent="0" shrinkToFit="false" textRotation="0" vertical="center" wrapText="true"/>
      <protection hidden="true" locked="true"/>
    </xf>
    <xf applyAlignment="true" applyBorder="false" applyFont="true" applyProtection="true" borderId="0" fillId="2" fontId="4" numFmtId="164" xfId="0">
      <alignment horizontal="right" indent="0" shrinkToFit="false" textRotation="0" vertical="top" wrapText="false"/>
      <protection hidden="true" locked="true"/>
    </xf>
    <xf applyAlignment="true" applyBorder="false" applyFont="true" applyProtection="true" borderId="0" fillId="0" fontId="8" numFmtId="164" xfId="0">
      <alignment horizontal="general" indent="0" shrinkToFit="false" textRotation="0" vertical="bottom" wrapText="false"/>
      <protection hidden="true" locked="true"/>
    </xf>
    <xf applyAlignment="true" applyBorder="false" applyFont="true" applyProtection="true" borderId="0" fillId="0" fontId="4" numFmtId="164" xfId="0">
      <alignment horizontal="general" indent="0" shrinkToFit="false" textRotation="0" vertical="bottom" wrapText="false"/>
      <protection hidden="true" locked="true"/>
    </xf>
    <xf applyAlignment="true" applyBorder="false" applyFont="true" applyProtection="true" borderId="0" fillId="2" fontId="11" numFmtId="164" xfId="0">
      <alignment horizontal="general" indent="0" shrinkToFit="false" textRotation="0" vertical="bottom" wrapText="false"/>
      <protection hidden="true" locked="true"/>
    </xf>
    <xf applyAlignment="true" applyBorder="true" applyFont="true" applyProtection="true" borderId="3" fillId="2" fontId="10" numFmtId="164" xfId="0">
      <alignment horizontal="center" indent="0" shrinkToFit="false" textRotation="0" vertical="bottom" wrapText="false"/>
      <protection hidden="true" locked="true"/>
    </xf>
    <xf applyAlignment="true" applyBorder="true" applyFont="true" applyProtection="true" borderId="1" fillId="2" fontId="10" numFmtId="170" xfId="0">
      <alignment horizontal="center" indent="0" shrinkToFit="false" textRotation="0" vertical="center" wrapText="true"/>
      <protection hidden="true" locked="true"/>
    </xf>
    <xf applyAlignment="true" applyBorder="true" applyFont="true" applyProtection="true" borderId="1" fillId="2" fontId="11" numFmtId="167" xfId="0">
      <alignment horizontal="general" indent="0" shrinkToFit="false" textRotation="0" vertical="center" wrapText="true"/>
      <protection hidden="false" locked="false"/>
    </xf>
    <xf applyAlignment="true" applyBorder="true" applyFont="true" applyProtection="true" borderId="1" fillId="2" fontId="11" numFmtId="167" xfId="0">
      <alignment horizontal="general" indent="0" shrinkToFit="false" textRotation="0" vertical="center" wrapText="true"/>
      <protection hidden="true" locked="true"/>
    </xf>
    <xf applyAlignment="true" applyBorder="true" applyFont="true" applyProtection="true" borderId="0" fillId="2" fontId="11" numFmtId="164" xfId="0">
      <alignment horizontal="general" indent="0" shrinkToFit="false" textRotation="0" vertical="center" wrapText="true"/>
      <protection hidden="true" locked="true"/>
    </xf>
    <xf applyAlignment="true" applyBorder="true" applyFont="true" applyProtection="true" borderId="1" fillId="2" fontId="11" numFmtId="164" xfId="0">
      <alignment horizontal="right" indent="0" shrinkToFit="false" textRotation="0" vertical="center" wrapText="true"/>
      <protection hidden="true" locked="true"/>
    </xf>
    <xf applyAlignment="true" applyBorder="true" applyFont="true" applyProtection="true" borderId="0" fillId="2" fontId="4" numFmtId="164" xfId="0">
      <alignment horizontal="center" indent="0" shrinkToFit="false" textRotation="0" vertical="top" wrapText="true"/>
      <protection hidden="true" locked="true"/>
    </xf>
    <xf applyAlignment="true" applyBorder="false" applyFont="true" applyProtection="true" borderId="0" fillId="2" fontId="4" numFmtId="164" xfId="0">
      <alignment horizontal="general" indent="0" shrinkToFit="false" textRotation="0" vertical="top" wrapText="true"/>
      <protection hidden="true" locked="true"/>
    </xf>
    <xf applyAlignment="false" applyBorder="true" applyFont="true" applyProtection="true" borderId="0" fillId="2" fontId="18" numFmtId="164" xfId="0">
      <protection hidden="false" locked="true"/>
    </xf>
    <xf applyAlignment="false" applyBorder="true" applyFont="true" applyProtection="true" borderId="0" fillId="2" fontId="4" numFmtId="164" xfId="0">
      <protection hidden="false" locked="true"/>
    </xf>
    <xf applyAlignment="false" applyBorder="true" applyFont="true" applyProtection="true" borderId="0" fillId="2" fontId="19" numFmtId="164" xfId="0">
      <protection hidden="false" locked="true"/>
    </xf>
    <xf applyAlignment="true" applyBorder="true" applyFont="true" applyProtection="true" borderId="0" fillId="2" fontId="19" numFmtId="164" xfId="0">
      <alignment horizontal="justify" indent="0" shrinkToFit="false" textRotation="0" vertical="top" wrapText="true"/>
      <protection hidden="false" locked="true"/>
    </xf>
    <xf applyAlignment="true" applyBorder="true" applyFont="true" applyProtection="true" borderId="1" fillId="2" fontId="18" numFmtId="164" xfId="0">
      <alignment horizontal="center" indent="0" shrinkToFit="false" textRotation="0" vertical="center" wrapText="true"/>
      <protection hidden="false" locked="true"/>
    </xf>
    <xf applyAlignment="true" applyBorder="true" applyFont="true" applyProtection="true" borderId="1" fillId="2" fontId="10" numFmtId="164" xfId="0">
      <alignment horizontal="center" indent="0" shrinkToFit="false" textRotation="0" vertical="bottom" wrapText="false"/>
      <protection hidden="false" locked="true"/>
    </xf>
    <xf applyAlignment="true" applyBorder="true" applyFont="true" applyProtection="true" borderId="1" fillId="2" fontId="12" numFmtId="164" xfId="0">
      <alignment horizontal="left" indent="0" shrinkToFit="false" textRotation="0" vertical="bottom" wrapText="false"/>
      <protection hidden="false" locked="true"/>
    </xf>
    <xf applyAlignment="true" applyBorder="true" applyFont="true" applyProtection="true" borderId="1" fillId="2" fontId="4" numFmtId="164" xfId="0">
      <alignment horizontal="left" indent="0" shrinkToFit="false" textRotation="0" vertical="bottom" wrapText="false"/>
      <protection hidden="false" locked="true"/>
    </xf>
    <xf applyAlignment="true" applyBorder="true" applyFont="true" applyProtection="true" borderId="8" fillId="0" fontId="4" numFmtId="164" xfId="0">
      <alignment horizontal="left" indent="0" shrinkToFit="false" textRotation="0" vertical="top" wrapText="true"/>
      <protection hidden="true" locked="true"/>
    </xf>
    <xf applyAlignment="false" applyBorder="false" applyFont="true" applyProtection="true" borderId="0" fillId="0" fontId="4" numFmtId="164" xfId="0">
      <protection hidden="false" locked="true"/>
    </xf>
    <xf applyAlignment="false" applyBorder="false" applyFont="true" applyProtection="true" borderId="0" fillId="2" fontId="4" numFmtId="164" xfId="0">
      <protection hidden="false" locked="true"/>
    </xf>
    <xf applyAlignment="true" applyBorder="true" applyFont="true" applyProtection="true" borderId="0" fillId="2" fontId="7" numFmtId="164" xfId="0">
      <alignment horizontal="center" indent="0" shrinkToFit="false" textRotation="0" vertical="top" wrapText="false"/>
      <protection hidden="false" locked="true"/>
    </xf>
    <xf applyAlignment="true" applyBorder="true" applyFont="true" applyProtection="true" borderId="0" fillId="2" fontId="4" numFmtId="164" xfId="0">
      <alignment horizontal="center" indent="0" shrinkToFit="false" textRotation="0" vertical="top" wrapText="false"/>
      <protection hidden="false" locked="true"/>
    </xf>
    <xf applyAlignment="true" applyBorder="true" applyFont="true" applyProtection="true" borderId="0" fillId="2" fontId="15" numFmtId="164" xfId="0">
      <alignment horizontal="center" indent="0" shrinkToFit="false" textRotation="0" vertical="bottom" wrapText="false"/>
      <protection hidden="false" locked="true"/>
    </xf>
    <xf applyAlignment="true" applyBorder="true" applyFont="true" applyProtection="true" borderId="7" fillId="2" fontId="16" numFmtId="164" xfId="0">
      <alignment horizontal="center" indent="0" shrinkToFit="false" textRotation="0" vertical="center" wrapText="false"/>
      <protection hidden="false" locked="true"/>
    </xf>
    <xf applyAlignment="true" applyBorder="false" applyFont="true" applyProtection="true" borderId="0" fillId="2" fontId="10" numFmtId="164" xfId="0">
      <alignment horizontal="general" indent="0" shrinkToFit="false" textRotation="0" vertical="bottom" wrapText="false"/>
      <protection hidden="false" locked="true"/>
    </xf>
    <xf applyAlignment="true" applyBorder="false" applyFont="true" applyProtection="true" borderId="0" fillId="2" fontId="4" numFmtId="164" xfId="0">
      <alignment horizontal="general" indent="0" shrinkToFit="false" textRotation="0" vertical="top" wrapText="false"/>
      <protection hidden="false" locked="true"/>
    </xf>
    <xf applyAlignment="true" applyBorder="true" applyFont="true" applyProtection="true" borderId="0" fillId="2" fontId="4" numFmtId="164" xfId="0">
      <alignment horizontal="justify" indent="0" shrinkToFit="false" textRotation="0" vertical="top" wrapText="true"/>
      <protection hidden="false" locked="true"/>
    </xf>
    <xf applyAlignment="true" applyBorder="true" applyFont="true" applyProtection="true" borderId="0" fillId="2" fontId="4" numFmtId="164" xfId="0">
      <alignment horizontal="left" indent="0" shrinkToFit="false" textRotation="0" vertical="top" wrapText="true"/>
      <protection hidden="false" locked="true"/>
    </xf>
    <xf applyAlignment="true" applyBorder="true" applyFont="true" applyProtection="true" borderId="0" fillId="2" fontId="4" numFmtId="164" xfId="0">
      <alignment horizontal="left" indent="0" shrinkToFit="false" textRotation="0" vertical="top" wrapText="false"/>
      <protection hidden="false" locked="true"/>
    </xf>
    <xf applyAlignment="true" applyBorder="false" applyFont="true" applyProtection="true" borderId="0" fillId="2" fontId="4" numFmtId="164" xfId="0">
      <alignment horizontal="general" indent="0" shrinkToFit="false" textRotation="0" vertical="bottom" wrapText="false"/>
      <protection hidden="false" locked="true"/>
    </xf>
    <xf applyAlignment="true" applyBorder="false" applyFont="true" applyProtection="true" borderId="0" fillId="2" fontId="4" numFmtId="164" xfId="0">
      <alignment horizontal="justify" indent="0" shrinkToFit="false" textRotation="0" vertical="top" wrapText="true"/>
      <protection hidden="false" locked="true"/>
    </xf>
    <xf applyAlignment="false" applyBorder="false" applyFont="true" applyProtection="true" borderId="0" fillId="2" fontId="10" numFmtId="164" xfId="0">
      <protection hidden="false" locked="true"/>
    </xf>
    <xf applyAlignment="true" applyBorder="true" applyFont="true" applyProtection="true" borderId="0" fillId="2" fontId="4" numFmtId="164" xfId="0">
      <alignment horizontal="left" indent="0" shrinkToFit="false" textRotation="0" vertical="center" wrapText="true"/>
      <protection hidden="false" locked="true"/>
    </xf>
    <xf applyAlignment="true" applyBorder="false" applyFont="true" applyProtection="true" borderId="0" fillId="2" fontId="4" numFmtId="164" xfId="0">
      <alignment horizontal="right" indent="0" shrinkToFit="false" textRotation="0" vertical="top" wrapText="false"/>
      <protection hidden="false" locked="true"/>
    </xf>
    <xf applyAlignment="true" applyBorder="true" applyFont="true" applyProtection="true" borderId="1" fillId="2" fontId="4" numFmtId="164" xfId="0">
      <alignment horizontal="left" indent="0" shrinkToFit="false" textRotation="0" vertical="center" wrapText="true"/>
      <protection hidden="false" locked="true"/>
    </xf>
    <xf applyAlignment="true" applyBorder="true" applyFont="true" applyProtection="true" borderId="1" fillId="2" fontId="4" numFmtId="164" xfId="0">
      <alignment horizontal="justify" indent="0" shrinkToFit="false" textRotation="0" vertical="top" wrapText="true"/>
      <protection hidden="false" locked="true"/>
    </xf>
    <xf applyAlignment="false" applyBorder="false" applyFont="true" applyProtection="true" borderId="0" fillId="2" fontId="18" numFmtId="164" xfId="0">
      <protection hidden="false" locked="true"/>
    </xf>
    <xf applyAlignment="true" applyBorder="true" applyFont="true" applyProtection="true" borderId="9" fillId="2" fontId="12" numFmtId="164" xfId="0">
      <alignment horizontal="left" indent="0" shrinkToFit="false" textRotation="0" vertical="center" wrapText="false"/>
      <protection hidden="false" locked="true"/>
    </xf>
    <xf applyAlignment="true" applyBorder="true" applyFont="true" applyProtection="true" borderId="2" fillId="2" fontId="4" numFmtId="164" xfId="0">
      <alignment horizontal="left" indent="0" shrinkToFit="false" textRotation="0" vertical="bottom" wrapText="false"/>
      <protection hidden="false" locked="true"/>
    </xf>
    <xf applyAlignment="true" applyBorder="true" applyFont="true" applyProtection="true" borderId="10" fillId="2" fontId="4" numFmtId="164" xfId="0">
      <alignment horizontal="left" indent="0" shrinkToFit="false" textRotation="0" vertical="bottom" wrapText="false"/>
      <protection hidden="false" locked="true"/>
    </xf>
    <xf applyAlignment="true" applyBorder="true" applyFont="true" applyProtection="true" borderId="2" fillId="2" fontId="4" numFmtId="164" xfId="0">
      <alignment horizontal="left" indent="0" shrinkToFit="false" textRotation="0" vertical="bottom" wrapText="true"/>
      <protection hidden="false" locked="true"/>
    </xf>
    <xf applyAlignment="true" applyBorder="true" applyFont="true" applyProtection="true" borderId="2" fillId="2" fontId="4" numFmtId="164" xfId="0">
      <alignment horizontal="left" indent="0" shrinkToFit="false" textRotation="0" vertical="center" wrapText="true"/>
      <protection hidden="false" locked="true"/>
    </xf>
    <xf applyAlignment="true" applyBorder="false" applyFont="true" applyProtection="true" borderId="0" fillId="2" fontId="11" numFmtId="164" xfId="0">
      <alignment horizontal="general" indent="0" shrinkToFit="false" textRotation="0" vertical="bottom" wrapText="false"/>
      <protection hidden="false" locked="true"/>
    </xf>
    <xf applyAlignment="true" applyBorder="true" applyFont="true" applyProtection="true" borderId="3" fillId="2" fontId="10" numFmtId="164" xfId="0">
      <alignment horizontal="center" indent="0" shrinkToFit="false" textRotation="0" vertical="bottom" wrapText="false"/>
      <protection hidden="false" locked="true"/>
    </xf>
    <xf applyAlignment="true" applyBorder="true" applyFont="true" applyProtection="true" borderId="1" fillId="2" fontId="4" numFmtId="164" xfId="0">
      <alignment horizontal="center" indent="0" shrinkToFit="false" textRotation="0" vertical="center" wrapText="true"/>
      <protection hidden="false" locked="true"/>
    </xf>
    <xf applyAlignment="true" applyBorder="true" applyFont="true" applyProtection="true" borderId="1" fillId="2" fontId="10" numFmtId="170" xfId="0">
      <alignment horizontal="center" indent="0" shrinkToFit="false" textRotation="0" vertical="center" wrapText="true"/>
      <protection hidden="false" locked="true"/>
    </xf>
    <xf applyAlignment="true" applyBorder="true" applyFont="true" applyProtection="true" borderId="1" fillId="2" fontId="11" numFmtId="167" xfId="0">
      <alignment horizontal="general" indent="0" shrinkToFit="false" textRotation="0" vertical="center" wrapText="true"/>
      <protection hidden="false" locked="true"/>
    </xf>
    <xf applyAlignment="true" applyBorder="true" applyFont="true" applyProtection="true" borderId="1" fillId="2" fontId="20" numFmtId="170" xfId="0">
      <alignment horizontal="center" indent="0" shrinkToFit="false" textRotation="0" vertical="center" wrapText="true"/>
      <protection hidden="false" locked="true"/>
    </xf>
    <xf applyAlignment="true" applyBorder="true" applyFont="true" applyProtection="true" borderId="0" fillId="2" fontId="11" numFmtId="164" xfId="0">
      <alignment horizontal="general" indent="0" shrinkToFit="false" textRotation="0" vertical="center" wrapText="true"/>
      <protection hidden="false" locked="true"/>
    </xf>
    <xf applyAlignment="true" applyBorder="true" applyFont="true" applyProtection="true" borderId="1" fillId="2" fontId="11" numFmtId="164" xfId="0">
      <alignment horizontal="right" indent="0" shrinkToFit="false" textRotation="0" vertical="center" wrapText="true"/>
      <protection hidden="false" locked="true"/>
    </xf>
    <xf applyAlignment="true" applyBorder="true" applyFont="true" applyProtection="true" borderId="1" fillId="2" fontId="11" numFmtId="167" xfId="0">
      <alignment horizontal="right" indent="0" shrinkToFit="false" textRotation="0" vertical="center" wrapText="true"/>
      <protection hidden="false" locked="true"/>
    </xf>
    <xf applyAlignment="false" applyBorder="false" applyFont="true" applyProtection="false" borderId="0" fillId="0" fontId="4" numFmtId="164" xfId="0"/>
    <xf applyAlignment="false" applyBorder="false" applyFont="true" applyProtection="false" borderId="0" fillId="2" fontId="4" numFmtId="164" xfId="0"/>
    <xf applyAlignment="true" applyBorder="true" applyFont="true" applyProtection="false" borderId="0" fillId="2" fontId="7" numFmtId="164" xfId="0">
      <alignment horizontal="center" indent="0" shrinkToFit="false" textRotation="0" vertical="top" wrapText="false"/>
    </xf>
    <xf applyAlignment="true" applyBorder="true" applyFont="true" applyProtection="false" borderId="0" fillId="2" fontId="4" numFmtId="164" xfId="0">
      <alignment horizontal="center" indent="0" shrinkToFit="false" textRotation="0" vertical="top" wrapText="false"/>
    </xf>
    <xf applyAlignment="true" applyBorder="true" applyFont="true" applyProtection="false" borderId="0" fillId="2" fontId="15" numFmtId="164" xfId="0">
      <alignment horizontal="center" indent="0" shrinkToFit="false" textRotation="0" vertical="bottom" wrapText="false"/>
    </xf>
    <xf applyAlignment="true" applyBorder="true" applyFont="true" applyProtection="false" borderId="7" fillId="2" fontId="16" numFmtId="164" xfId="0">
      <alignment horizontal="center" indent="0" shrinkToFit="false" textRotation="0" vertical="center" wrapText="false"/>
    </xf>
    <xf applyAlignment="true" applyBorder="false" applyFont="true" applyProtection="false" borderId="0" fillId="2" fontId="10" numFmtId="164" xfId="0">
      <alignment horizontal="general" indent="0" shrinkToFit="false" textRotation="0" vertical="bottom" wrapText="false"/>
    </xf>
    <xf applyAlignment="true" applyBorder="false" applyFont="true" applyProtection="false" borderId="0" fillId="2" fontId="4" numFmtId="164" xfId="0">
      <alignment horizontal="general" indent="0" shrinkToFit="false" textRotation="0" vertical="top" wrapText="false"/>
    </xf>
    <xf applyAlignment="true" applyBorder="true" applyFont="true" applyProtection="false" borderId="0" fillId="2" fontId="4" numFmtId="164" xfId="0">
      <alignment horizontal="justify" indent="0" shrinkToFit="false" textRotation="0" vertical="top" wrapText="true"/>
    </xf>
    <xf applyAlignment="false" applyBorder="false" applyFont="true" applyProtection="false" borderId="0" fillId="2" fontId="10" numFmtId="164" xfId="0"/>
    <xf applyAlignment="true" applyBorder="false" applyFont="true" applyProtection="false" borderId="0" fillId="0" fontId="4" numFmtId="164" xfId="0">
      <alignment horizontal="general" indent="0" shrinkToFit="false" textRotation="0" vertical="center" wrapText="true"/>
    </xf>
    <xf applyAlignment="true" applyBorder="true" applyFont="true" applyProtection="false" borderId="0" fillId="2" fontId="4" numFmtId="164" xfId="0">
      <alignment horizontal="left" indent="0" shrinkToFit="false" textRotation="0" vertical="center" wrapText="true"/>
    </xf>
    <xf applyAlignment="true" applyBorder="false" applyFont="true" applyProtection="false" borderId="0" fillId="2" fontId="4" numFmtId="164" xfId="0">
      <alignment horizontal="right" indent="0" shrinkToFit="false" textRotation="0" vertical="top" wrapText="false"/>
    </xf>
    <xf applyAlignment="false" applyBorder="false" applyFont="true" applyProtection="false" borderId="0" fillId="0" fontId="4" numFmtId="164" xfId="0"/>
    <xf applyAlignment="false" applyBorder="false" applyFont="true" applyProtection="false" borderId="0" fillId="0" fontId="10" numFmtId="164" xfId="0"/>
    <xf applyAlignment="true" applyBorder="false" applyFont="true" applyProtection="false" borderId="0" fillId="2" fontId="11" numFmtId="164" xfId="0">
      <alignment horizontal="general" indent="0" shrinkToFit="false" textRotation="0" vertical="bottom" wrapText="false"/>
    </xf>
    <xf applyAlignment="true" applyBorder="true" applyFont="true" applyProtection="false" borderId="3" fillId="2" fontId="10" numFmtId="164" xfId="0">
      <alignment horizontal="center" indent="0" shrinkToFit="false" textRotation="0" vertical="bottom" wrapText="false"/>
    </xf>
    <xf applyAlignment="true" applyBorder="true" applyFont="true" applyProtection="false" borderId="1" fillId="2" fontId="4" numFmtId="164" xfId="0">
      <alignment horizontal="center" indent="0" shrinkToFit="false" textRotation="0" vertical="center" wrapText="true"/>
    </xf>
    <xf applyAlignment="true" applyBorder="true" applyFont="true" applyProtection="false" borderId="1" fillId="2" fontId="10" numFmtId="170" xfId="0">
      <alignment horizontal="center" indent="0" shrinkToFit="false" textRotation="0" vertical="center" wrapText="true"/>
    </xf>
    <xf applyAlignment="true" applyBorder="true" applyFont="true" applyProtection="false" borderId="1" fillId="2" fontId="11" numFmtId="167" xfId="0">
      <alignment horizontal="general" indent="0" shrinkToFit="false" textRotation="0" vertical="center" wrapText="true"/>
    </xf>
    <xf applyAlignment="false" applyBorder="true" applyFont="true" applyProtection="false" borderId="0" fillId="2" fontId="4" numFmtId="164" xfId="0"/>
    <xf applyAlignment="true" applyBorder="true" applyFont="true" applyProtection="false" borderId="0" fillId="2" fontId="11" numFmtId="164" xfId="0">
      <alignment horizontal="general" indent="0" shrinkToFit="false" textRotation="0" vertical="center" wrapText="true"/>
    </xf>
    <xf applyAlignment="true" applyBorder="true" applyFont="true" applyProtection="false" borderId="1" fillId="2" fontId="11" numFmtId="164" xfId="0">
      <alignment horizontal="right" indent="0" shrinkToFit="false" textRotation="0" vertical="center" wrapText="true"/>
    </xf>
    <xf applyAlignment="true" applyBorder="true" applyFont="true" applyProtection="false" borderId="1" fillId="2" fontId="11" numFmtId="167" xfId="0">
      <alignment horizontal="right" indent="0" shrinkToFit="false" textRotation="0" vertical="center" wrapText="true"/>
    </xf>
    <xf applyAlignment="true" applyBorder="false" applyFont="true" applyProtection="false" borderId="0" fillId="2" fontId="4" numFmtId="164" xfId="0">
      <alignment horizontal="general" indent="0" shrinkToFit="false" textRotation="0" vertical="bottom" wrapText="false"/>
    </xf>
    <xf applyAlignment="false" applyBorder="false" applyFont="true" applyProtection="false" borderId="0" fillId="0" fontId="17" numFmtId="164" xfId="0"/>
    <xf applyAlignment="true" applyBorder="false" applyFont="true" applyProtection="false" borderId="0" fillId="2" fontId="4" numFmtId="164" xfId="0">
      <alignment horizontal="right" indent="0" shrinkToFit="false" textRotation="0" vertical="top" wrapText="true"/>
    </xf>
    <xf applyAlignment="true" applyBorder="true" applyFont="true" applyProtection="false" borderId="0" fillId="2" fontId="17" numFmtId="164" xfId="0">
      <alignment horizontal="justify" indent="0" shrinkToFit="false" textRotation="0" vertical="top" wrapText="true"/>
    </xf>
    <xf applyAlignment="true" applyBorder="true" applyFont="true" applyProtection="false" borderId="0" fillId="2" fontId="4" numFmtId="165" xfId="0">
      <alignment horizontal="justify" indent="0" shrinkToFit="false" textRotation="0" vertical="top" wrapText="true"/>
    </xf>
    <xf applyAlignment="true" applyBorder="false" applyFont="true" applyProtection="false" borderId="0" fillId="0" fontId="17" numFmtId="164" xfId="0">
      <alignment horizontal="general" indent="0" shrinkToFit="false" textRotation="0" vertical="bottom" wrapText="false"/>
    </xf>
    <xf applyAlignment="true" applyBorder="true" applyFont="true" applyProtection="false" borderId="0" fillId="2" fontId="17" numFmtId="165" xfId="0">
      <alignment horizontal="justify" indent="0" shrinkToFit="false" textRotation="0" vertical="top" wrapText="true"/>
    </xf>
    <xf applyAlignment="true" applyBorder="false" applyFont="true" applyProtection="false" borderId="0" fillId="0" fontId="17" numFmtId="165" xfId="0">
      <alignment horizontal="general" indent="0" shrinkToFit="false" textRotation="0" vertical="bottom" wrapText="false"/>
    </xf>
    <xf applyAlignment="true" applyBorder="false" applyFont="true" applyProtection="false" borderId="0" fillId="0" fontId="21" numFmtId="165" xfId="0">
      <alignment horizontal="left" indent="2" shrinkToFit="false" textRotation="0" vertical="bottom" wrapText="false"/>
    </xf>
    <xf applyAlignment="true" applyBorder="false" applyFont="true" applyProtection="false" borderId="0" fillId="2" fontId="4" numFmtId="164" xfId="0">
      <alignment horizontal="justify" indent="0" shrinkToFit="false" textRotation="0" vertical="top" wrapText="true"/>
    </xf>
    <xf applyAlignment="true" applyBorder="false" applyFont="true" applyProtection="false" borderId="0" fillId="0" fontId="17" numFmtId="165" xfId="0">
      <alignment horizontal="left" indent="2" shrinkToFit="false" textRotation="0" vertical="bottom" wrapText="false"/>
    </xf>
    <xf applyAlignment="false" applyBorder="false" applyFont="true" applyProtection="false" borderId="0" fillId="0" fontId="17" numFmtId="165" xfId="0"/>
    <xf applyAlignment="true" applyBorder="true" applyFont="true" applyProtection="false" borderId="0" fillId="0" fontId="4" numFmtId="164" xfId="0">
      <alignment horizontal="justify" indent="0" shrinkToFit="false" textRotation="0" vertical="top" wrapText="true"/>
    </xf>
    <xf applyAlignment="true" applyBorder="true" applyFont="true" applyProtection="false" borderId="0" fillId="2" fontId="4" numFmtId="164" xfId="0">
      <alignment horizontal="left" indent="0" shrinkToFit="false" textRotation="0" vertical="bottom" wrapText="false"/>
    </xf>
    <xf applyAlignment="true" applyBorder="false" applyFont="true" applyProtection="false" borderId="0" fillId="2" fontId="4" numFmtId="164" xfId="0">
      <alignment horizontal="left" indent="0" shrinkToFit="false" textRotation="0" vertical="bottom" wrapText="false"/>
    </xf>
    <xf applyAlignment="true" applyBorder="false" applyFont="true" applyProtection="false" borderId="0" fillId="2" fontId="4" numFmtId="164" xfId="0">
      <alignment horizontal="left" indent="0" shrinkToFit="false" textRotation="0" vertical="top" wrapText="false"/>
    </xf>
    <xf applyAlignment="false" applyBorder="false" applyFont="true" applyProtection="true" borderId="0" fillId="0" fontId="22" numFmtId="164" xfId="0">
      <protection hidden="true" locked="false"/>
    </xf>
    <xf applyAlignment="true" applyBorder="true" applyFont="true" applyProtection="true" borderId="1" fillId="2" fontId="11" numFmtId="167" xfId="0">
      <alignment horizontal="general" indent="0" shrinkToFit="false" textRotation="0" vertical="center" wrapText="true"/>
      <protection hidden="true" locked="false"/>
    </xf>
    <xf applyAlignment="true" applyBorder="true" applyFont="true" applyProtection="true" borderId="0" fillId="2" fontId="10" numFmtId="164" xfId="0">
      <alignment horizontal="left" indent="0" shrinkToFit="false" textRotation="0" vertical="bottom" wrapText="false"/>
      <protection hidden="true" locked="true"/>
    </xf>
    <xf applyAlignment="true" applyBorder="true" applyFont="true" applyProtection="true" borderId="0" fillId="2" fontId="10" numFmtId="164" xfId="0">
      <alignment horizontal="justify" indent="0" shrinkToFit="false" textRotation="0" vertical="top" wrapText="true"/>
      <protection hidden="true" locked="true"/>
    </xf>
    <xf applyAlignment="true" applyBorder="true" applyFont="true" applyProtection="true" borderId="0" fillId="0" fontId="10" numFmtId="164" xfId="0">
      <alignment horizontal="general" indent="0" shrinkToFit="false" textRotation="0" vertical="bottom" wrapText="true"/>
      <protection hidden="true" locked="true"/>
    </xf>
    <xf applyAlignment="false" applyBorder="true" applyFont="true" applyProtection="true" borderId="0" fillId="0" fontId="10" numFmtId="164" xfId="0">
      <protection hidden="true" locked="true"/>
    </xf>
    <xf applyAlignment="false" applyBorder="true" applyFont="true" applyProtection="true" borderId="0" fillId="0" fontId="4" numFmtId="164" xfId="0">
      <protection hidden="true" locked="true"/>
    </xf>
    <xf applyAlignment="false" applyBorder="false" applyFont="true" applyProtection="true" borderId="0" fillId="0" fontId="4" numFmtId="164" xfId="0">
      <protection hidden="true" locked="true"/>
    </xf>
    <xf applyAlignment="false" applyBorder="true" applyFont="true" applyProtection="true" borderId="0" fillId="0" fontId="4" numFmtId="164" xfId="0">
      <protection hidden="true" locked="true"/>
    </xf>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2.xml.rels><?xml version="1.0" encoding="UTF-8"?>
<Relationships xmlns="http://schemas.openxmlformats.org/package/2006/relationships"><Relationship Id="rId1" Type="http://schemas.openxmlformats.org/officeDocument/2006/relationships/image" Target="../media/image2.png"/>
</Relationships>
</file>

<file path=xl/drawings/_rels/drawing3.xml.rels><?xml version="1.0" encoding="UTF-8"?>
<Relationships xmlns="http://schemas.openxmlformats.org/package/2006/relationships"><Relationship Id="rId1" Type="http://schemas.openxmlformats.org/officeDocument/2006/relationships/image" Target="../media/image3.png"/>
</Relationships>
</file>

<file path=xl/drawings/_rels/drawing4.xml.rels><?xml version="1.0" encoding="UTF-8"?>
<Relationships xmlns="http://schemas.openxmlformats.org/package/2006/relationships"><Relationship Id="rId1" Type="http://schemas.openxmlformats.org/officeDocument/2006/relationships/image" Target="../media/image4.png"/>
</Relationships>
</file>

<file path=xl/drawings/_rels/drawing5.xml.rels><?xml version="1.0" encoding="UTF-8"?>
<Relationships xmlns="http://schemas.openxmlformats.org/package/2006/relationships"><Relationship Id="rId1" Type="http://schemas.openxmlformats.org/officeDocument/2006/relationships/image" Target="../media/image5.png"/>
</Relationships>
</file>

<file path=xl/drawings/_rels/drawing6.xml.rels><?xml version="1.0" encoding="UTF-8"?>
<Relationships xmlns="http://schemas.openxmlformats.org/package/2006/relationships"><Relationship Id="rId1" Type="http://schemas.openxmlformats.org/officeDocument/2006/relationships/image" Target="../media/image6.png"/>
</Relationships>
</file>

<file path=xl/drawings/drawing1.xml><?xml version="1.0" encoding="utf-8"?>
<xdr:wsDr xmlns:a="http://schemas.openxmlformats.org/drawingml/2006/main" xmlns:r="http://schemas.openxmlformats.org/officeDocument/2006/relationships" xmlns:xdr="http://schemas.openxmlformats.org/drawingml/2006/spreadsheetDrawing">
  <xdr:twoCellAnchor editAs="oneCell">
    <xdr:from>
      <xdr:col>0</xdr:col>
      <xdr:colOff>0</xdr:colOff>
      <xdr:row>0</xdr:row>
      <xdr:rowOff>0</xdr:rowOff>
    </xdr:from>
    <xdr:to>
      <xdr:col>5</xdr:col>
      <xdr:colOff>230040</xdr:colOff>
      <xdr:row>4</xdr:row>
      <xdr:rowOff>39600</xdr:rowOff>
    </xdr:to>
    <xdr:pic>
      <xdr:nvPicPr>
        <xdr:cNvPr descr="" id="0" name="Picture 48"/>
        <xdr:cNvPicPr/>
      </xdr:nvPicPr>
      <xdr:blipFill>
        <a:blip r:embed="rId1"/>
        <a:stretch>
          <a:fillRect/>
        </a:stretch>
      </xdr:blipFill>
      <xdr:spPr>
        <a:xfrm>
          <a:off x="0" y="0"/>
          <a:ext cx="1533240" cy="1001520"/>
        </a:xfrm>
        <a:prstGeom prst="rect">
          <a:avLst/>
        </a:prstGeom>
      </xdr:spPr>
    </xdr:pic>
    <xdr:clientData/>
  </xdr:twoCellAnchor>
</xdr:wsDr>
</file>

<file path=xl/drawings/drawing2.xml><?xml version="1.0" encoding="utf-8"?>
<xdr:wsDr xmlns:a="http://schemas.openxmlformats.org/drawingml/2006/main" xmlns:r="http://schemas.openxmlformats.org/officeDocument/2006/relationships" xmlns:xdr="http://schemas.openxmlformats.org/drawingml/2006/spreadsheetDrawing">
  <xdr:twoCellAnchor editAs="oneCell">
    <xdr:from>
      <xdr:col>0</xdr:col>
      <xdr:colOff>0</xdr:colOff>
      <xdr:row>0</xdr:row>
      <xdr:rowOff>0</xdr:rowOff>
    </xdr:from>
    <xdr:to>
      <xdr:col>5</xdr:col>
      <xdr:colOff>239760</xdr:colOff>
      <xdr:row>4</xdr:row>
      <xdr:rowOff>57600</xdr:rowOff>
    </xdr:to>
    <xdr:pic>
      <xdr:nvPicPr>
        <xdr:cNvPr descr="" id="1" name="Picture 1"/>
        <xdr:cNvPicPr/>
      </xdr:nvPicPr>
      <xdr:blipFill>
        <a:blip r:embed="rId1"/>
        <a:stretch>
          <a:fillRect/>
        </a:stretch>
      </xdr:blipFill>
      <xdr:spPr>
        <a:xfrm>
          <a:off x="0" y="0"/>
          <a:ext cx="1533240" cy="834120"/>
        </a:xfrm>
        <a:prstGeom prst="rect">
          <a:avLst/>
        </a:prstGeom>
      </xdr:spPr>
    </xdr:pic>
    <xdr:clientData/>
  </xdr:twoCellAnchor>
</xdr:wsDr>
</file>

<file path=xl/drawings/drawing3.xml><?xml version="1.0" encoding="utf-8"?>
<xdr:wsDr xmlns:a="http://schemas.openxmlformats.org/drawingml/2006/main" xmlns:r="http://schemas.openxmlformats.org/officeDocument/2006/relationships" xmlns:xdr="http://schemas.openxmlformats.org/drawingml/2006/spreadsheetDrawing">
  <xdr:twoCellAnchor editAs="oneCell">
    <xdr:from>
      <xdr:col>0</xdr:col>
      <xdr:colOff>0</xdr:colOff>
      <xdr:row>0</xdr:row>
      <xdr:rowOff>0</xdr:rowOff>
    </xdr:from>
    <xdr:to>
      <xdr:col>5</xdr:col>
      <xdr:colOff>239760</xdr:colOff>
      <xdr:row>4</xdr:row>
      <xdr:rowOff>57600</xdr:rowOff>
    </xdr:to>
    <xdr:pic>
      <xdr:nvPicPr>
        <xdr:cNvPr descr="" id="2" name="Picture 1"/>
        <xdr:cNvPicPr/>
      </xdr:nvPicPr>
      <xdr:blipFill>
        <a:blip r:embed="rId1"/>
        <a:stretch>
          <a:fillRect/>
        </a:stretch>
      </xdr:blipFill>
      <xdr:spPr>
        <a:xfrm>
          <a:off x="0" y="0"/>
          <a:ext cx="1533240" cy="834120"/>
        </a:xfrm>
        <a:prstGeom prst="rect">
          <a:avLst/>
        </a:prstGeom>
      </xdr:spPr>
    </xdr:pic>
    <xdr:clientData/>
  </xdr:twoCellAnchor>
</xdr:wsDr>
</file>

<file path=xl/drawings/drawing4.xml><?xml version="1.0" encoding="utf-8"?>
<xdr:wsDr xmlns:a="http://schemas.openxmlformats.org/drawingml/2006/main" xmlns:r="http://schemas.openxmlformats.org/officeDocument/2006/relationships" xmlns:xdr="http://schemas.openxmlformats.org/drawingml/2006/spreadsheetDrawing">
  <xdr:twoCellAnchor editAs="oneCell">
    <xdr:from>
      <xdr:col>0</xdr:col>
      <xdr:colOff>0</xdr:colOff>
      <xdr:row>0</xdr:row>
      <xdr:rowOff>0</xdr:rowOff>
    </xdr:from>
    <xdr:to>
      <xdr:col>5</xdr:col>
      <xdr:colOff>239760</xdr:colOff>
      <xdr:row>4</xdr:row>
      <xdr:rowOff>57600</xdr:rowOff>
    </xdr:to>
    <xdr:pic>
      <xdr:nvPicPr>
        <xdr:cNvPr descr="" id="3" name="Picture 1"/>
        <xdr:cNvPicPr/>
      </xdr:nvPicPr>
      <xdr:blipFill>
        <a:blip r:embed="rId1"/>
        <a:stretch>
          <a:fillRect/>
        </a:stretch>
      </xdr:blipFill>
      <xdr:spPr>
        <a:xfrm>
          <a:off x="0" y="0"/>
          <a:ext cx="1533240" cy="834120"/>
        </a:xfrm>
        <a:prstGeom prst="rect">
          <a:avLst/>
        </a:prstGeom>
      </xdr:spPr>
    </xdr:pic>
    <xdr:clientData/>
  </xdr:twoCellAnchor>
</xdr:wsDr>
</file>

<file path=xl/drawings/drawing5.xml><?xml version="1.0" encoding="utf-8"?>
<xdr:wsDr xmlns:a="http://schemas.openxmlformats.org/drawingml/2006/main" xmlns:r="http://schemas.openxmlformats.org/officeDocument/2006/relationships" xmlns:xdr="http://schemas.openxmlformats.org/drawingml/2006/spreadsheetDrawing">
  <xdr:twoCellAnchor editAs="oneCell">
    <xdr:from>
      <xdr:col>0</xdr:col>
      <xdr:colOff>0</xdr:colOff>
      <xdr:row>0</xdr:row>
      <xdr:rowOff>0</xdr:rowOff>
    </xdr:from>
    <xdr:to>
      <xdr:col>5</xdr:col>
      <xdr:colOff>239760</xdr:colOff>
      <xdr:row>4</xdr:row>
      <xdr:rowOff>57600</xdr:rowOff>
    </xdr:to>
    <xdr:pic>
      <xdr:nvPicPr>
        <xdr:cNvPr descr="" id="4" name="Picture 1"/>
        <xdr:cNvPicPr/>
      </xdr:nvPicPr>
      <xdr:blipFill>
        <a:blip r:embed="rId1"/>
        <a:stretch>
          <a:fillRect/>
        </a:stretch>
      </xdr:blipFill>
      <xdr:spPr>
        <a:xfrm>
          <a:off x="0" y="0"/>
          <a:ext cx="1533240" cy="834120"/>
        </a:xfrm>
        <a:prstGeom prst="rect">
          <a:avLst/>
        </a:prstGeom>
      </xdr:spPr>
    </xdr:pic>
    <xdr:clientData/>
  </xdr:twoCellAnchor>
</xdr:wsDr>
</file>

<file path=xl/drawings/drawing6.xml><?xml version="1.0" encoding="utf-8"?>
<xdr:wsDr xmlns:a="http://schemas.openxmlformats.org/drawingml/2006/main" xmlns:r="http://schemas.openxmlformats.org/officeDocument/2006/relationships" xmlns:xdr="http://schemas.openxmlformats.org/drawingml/2006/spreadsheetDrawing">
  <xdr:twoCellAnchor editAs="oneCell">
    <xdr:from>
      <xdr:col>0</xdr:col>
      <xdr:colOff>0</xdr:colOff>
      <xdr:row>0</xdr:row>
      <xdr:rowOff>0</xdr:rowOff>
    </xdr:from>
    <xdr:to>
      <xdr:col>5</xdr:col>
      <xdr:colOff>239760</xdr:colOff>
      <xdr:row>4</xdr:row>
      <xdr:rowOff>57600</xdr:rowOff>
    </xdr:to>
    <xdr:pic>
      <xdr:nvPicPr>
        <xdr:cNvPr descr="" id="5" name="Picture 2"/>
        <xdr:cNvPicPr/>
      </xdr:nvPicPr>
      <xdr:blipFill>
        <a:blip r:embed="rId1"/>
        <a:stretch>
          <a:fillRect/>
        </a:stretch>
      </xdr:blipFill>
      <xdr:spPr>
        <a:xfrm>
          <a:off x="0" y="0"/>
          <a:ext cx="1533240" cy="834120"/>
        </a:xfrm>
        <a:prstGeom prst="rect">
          <a:avLst/>
        </a:prstGeom>
      </xdr:spPr>
    </xdr:pic>
    <xdr:clientData/>
  </xdr:twoCellAnchor>
</xdr:wsDr>
</file>

<file path=xl/drawings/vmlDrawing1.xml><?xml version="1.0" encoding="UTF-8" standalone="yes"?>
<xml xmlns:o="urn:schemas-microsoft-com:office:office" xmlns:v="urn:schemas-microsoft-com:vml" xmlns:x="urn:schemas-microsoft-com:office:excel"><v:shapetype id="shapetype_75" coordsize="21600,21600" o:spt="75" adj="2700" path="m,l21600,l21600,21600l,21600xm@0@0l@0@2l@1@2l@1@0xe"><v:stroke joinstyle="miter"/><v:formulas><v:f eqn="val #0"/><v:f eqn="sum width 0 @0"/><v:f eqn="sum height 0 @0"/></v:formulas><v:path gradientshapeok="t" o:connecttype="rect" textboxrect="@0,@0,@1,@2"/><v:handles><v:h position="@0,0"/></v:handles></v:shapetype><v:shape id="shape_59740325" style="position:absolute;margin-left:679.5pt;margin-top:88.6pt;width:53.2pt;height:39.25pt;visibility:hidden" type="shapetype_75"><w10:wrap w10:type="none"/><v:fill detectmouseclick="t" type="solid"/><v:stroke color="black" joinstyle="miter" startarrow="block" startarrowlength="medium" startarrowwidth="medium"/><x:ClientData ObjectType="Note"><x:MoveWithCells/><x:SizeWithCells/><x:Anchor>2, 15, 0, 15, 4, 31, 4, 21</x:Anchor><x:AutoFill>False</x:AutoFill><x:Row>4</x:Row><x:Column>26</x:Column></x:ClientData></v:shape></xml>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F10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60">
      <selection activeCell="A1" activeCellId="0" pane="topLeft" sqref="A1"/>
    </sheetView>
  </sheetViews>
  <cols>
    <col collapsed="false" hidden="false" max="11" min="1" style="1" width="3.72549019607843"/>
    <col collapsed="false" hidden="false" max="12" min="12" style="1" width="3.87843137254902"/>
    <col collapsed="false" hidden="false" max="23" min="13" style="1" width="3.72549019607843"/>
    <col collapsed="false" hidden="false" max="26" min="24" style="1" width="9.18823529411765"/>
    <col collapsed="false" hidden="false" max="27" min="27" style="1" width="25.5490196078431"/>
    <col collapsed="false" hidden="true" max="31" min="28" style="1" width="0"/>
    <col collapsed="false" hidden="false" max="1025" min="32" style="1" width="9.18823529411765"/>
  </cols>
  <sheetData>
    <row collapsed="false" customFormat="false" customHeight="false" hidden="false" ht="13.55" outlineLevel="0" r="1">
      <c r="A1" s="2"/>
      <c r="B1" s="2"/>
      <c r="C1" s="2"/>
      <c r="D1" s="2"/>
      <c r="E1" s="2"/>
      <c r="F1" s="2"/>
      <c r="G1" s="2"/>
      <c r="H1" s="2"/>
      <c r="I1" s="2"/>
      <c r="J1" s="2"/>
      <c r="K1" s="2"/>
      <c r="L1" s="2"/>
      <c r="M1" s="2"/>
      <c r="N1" s="2"/>
      <c r="O1" s="2"/>
      <c r="P1" s="2"/>
      <c r="Q1" s="2"/>
      <c r="R1" s="2"/>
      <c r="S1" s="2"/>
      <c r="T1" s="2"/>
      <c r="U1" s="2"/>
      <c r="V1" s="2"/>
      <c r="W1" s="2"/>
    </row>
    <row collapsed="false" customFormat="false" customHeight="false" hidden="false" ht="25.55" outlineLevel="0" r="2">
      <c r="A2" s="3" t="s">
        <v>0</v>
      </c>
      <c r="B2" s="3"/>
      <c r="C2" s="3"/>
      <c r="D2" s="3"/>
      <c r="E2" s="3"/>
      <c r="F2" s="3"/>
      <c r="G2" s="3"/>
      <c r="H2" s="3"/>
      <c r="I2" s="3"/>
      <c r="J2" s="3"/>
      <c r="K2" s="3"/>
      <c r="L2" s="3"/>
      <c r="M2" s="3"/>
      <c r="N2" s="3"/>
      <c r="O2" s="3"/>
      <c r="P2" s="3"/>
      <c r="Q2" s="3"/>
      <c r="R2" s="3"/>
      <c r="S2" s="3"/>
      <c r="T2" s="3"/>
      <c r="U2" s="3"/>
      <c r="V2" s="3"/>
      <c r="W2" s="3"/>
    </row>
    <row collapsed="false" customFormat="false" customHeight="false" hidden="false" ht="21.95" outlineLevel="0" r="3">
      <c r="A3" s="4" t="str">
        <f aca="false">"číslo: "&amp;AA5</f>
        <v>číslo: 11-4-11111</v>
      </c>
      <c r="B3" s="4"/>
      <c r="C3" s="4"/>
      <c r="D3" s="4"/>
      <c r="E3" s="4"/>
      <c r="F3" s="4"/>
      <c r="G3" s="4"/>
      <c r="H3" s="4"/>
      <c r="I3" s="4"/>
      <c r="J3" s="4"/>
      <c r="K3" s="4"/>
      <c r="L3" s="4"/>
      <c r="M3" s="4"/>
      <c r="N3" s="4"/>
      <c r="O3" s="4"/>
      <c r="P3" s="4"/>
      <c r="Q3" s="4"/>
      <c r="R3" s="4"/>
      <c r="S3" s="4"/>
      <c r="T3" s="4"/>
      <c r="U3" s="4"/>
      <c r="V3" s="4"/>
      <c r="W3" s="4"/>
    </row>
    <row collapsed="false" customFormat="false" customHeight="true" hidden="false" ht="15" outlineLevel="0" r="4">
      <c r="A4" s="4"/>
      <c r="B4" s="4"/>
      <c r="C4" s="4"/>
      <c r="D4" s="4"/>
      <c r="E4" s="4"/>
      <c r="F4" s="4"/>
      <c r="G4" s="4"/>
      <c r="H4" s="4"/>
      <c r="I4" s="4"/>
      <c r="J4" s="4"/>
      <c r="K4" s="4"/>
      <c r="L4" s="4"/>
      <c r="M4" s="4"/>
      <c r="N4" s="4"/>
      <c r="O4" s="4"/>
      <c r="P4" s="4"/>
      <c r="Q4" s="4"/>
      <c r="R4" s="4"/>
      <c r="S4" s="4"/>
      <c r="T4" s="4"/>
      <c r="U4" s="4"/>
      <c r="V4" s="4"/>
      <c r="W4" s="4"/>
    </row>
    <row collapsed="false" customFormat="false" customHeight="true" hidden="false" ht="12.75" outlineLevel="0" r="5">
      <c r="A5" s="5" t="s">
        <v>1</v>
      </c>
      <c r="B5" s="5"/>
      <c r="C5" s="5"/>
      <c r="D5" s="5"/>
      <c r="E5" s="5"/>
      <c r="F5" s="5"/>
      <c r="G5" s="5"/>
      <c r="H5" s="5"/>
      <c r="I5" s="5"/>
      <c r="J5" s="5"/>
      <c r="K5" s="5"/>
      <c r="L5" s="5"/>
      <c r="M5" s="5"/>
      <c r="N5" s="5"/>
      <c r="O5" s="5"/>
      <c r="P5" s="5"/>
      <c r="Q5" s="5"/>
      <c r="R5" s="5"/>
      <c r="S5" s="5"/>
      <c r="T5" s="5"/>
      <c r="U5" s="5"/>
      <c r="V5" s="5"/>
      <c r="W5" s="5"/>
      <c r="Z5" s="6" t="s">
        <v>2</v>
      </c>
      <c r="AA5" s="7" t="s">
        <v>3</v>
      </c>
      <c r="AC5" s="1" t="s">
        <v>4</v>
      </c>
    </row>
    <row collapsed="false" customFormat="false" customHeight="true" hidden="false" ht="12.75" outlineLevel="0" r="6">
      <c r="A6" s="8" t="s">
        <v>5</v>
      </c>
      <c r="B6" s="8"/>
      <c r="C6" s="8"/>
      <c r="D6" s="8"/>
      <c r="E6" s="8"/>
      <c r="F6" s="8"/>
      <c r="G6" s="8"/>
      <c r="H6" s="8"/>
      <c r="I6" s="8"/>
      <c r="J6" s="8"/>
      <c r="K6" s="8"/>
      <c r="L6" s="8"/>
      <c r="M6" s="8"/>
      <c r="N6" s="8"/>
      <c r="O6" s="8"/>
      <c r="P6" s="8"/>
      <c r="Q6" s="8"/>
      <c r="R6" s="8"/>
      <c r="S6" s="8"/>
      <c r="T6" s="8"/>
      <c r="U6" s="8"/>
      <c r="V6" s="8"/>
      <c r="W6" s="8"/>
      <c r="Z6" s="6" t="s">
        <v>6</v>
      </c>
      <c r="AA6" s="9" t="n">
        <v>41862</v>
      </c>
      <c r="AC6" s="1" t="s">
        <v>7</v>
      </c>
    </row>
    <row collapsed="false" customFormat="false" customHeight="true" hidden="false" ht="12.75" outlineLevel="0" r="7">
      <c r="A7" s="10" t="s">
        <v>8</v>
      </c>
      <c r="B7" s="10"/>
      <c r="C7" s="10"/>
      <c r="D7" s="10"/>
      <c r="E7" s="10"/>
      <c r="F7" s="10"/>
      <c r="G7" s="10"/>
      <c r="H7" s="10"/>
      <c r="I7" s="10"/>
      <c r="J7" s="10"/>
      <c r="K7" s="10"/>
      <c r="L7" s="10"/>
      <c r="M7" s="10"/>
      <c r="N7" s="10"/>
      <c r="O7" s="10"/>
      <c r="P7" s="10"/>
      <c r="Q7" s="10"/>
      <c r="R7" s="10"/>
      <c r="S7" s="10"/>
      <c r="T7" s="10"/>
      <c r="U7" s="10"/>
      <c r="V7" s="10"/>
      <c r="W7" s="10"/>
      <c r="Z7" s="6" t="s">
        <v>9</v>
      </c>
      <c r="AA7" s="11" t="s">
        <v>10</v>
      </c>
    </row>
    <row collapsed="false" customFormat="false" customHeight="true" hidden="false" ht="12.75" outlineLevel="0" r="8">
      <c r="A8" s="8" t="s">
        <v>11</v>
      </c>
      <c r="B8" s="8"/>
      <c r="C8" s="8"/>
      <c r="D8" s="8"/>
      <c r="E8" s="8"/>
      <c r="F8" s="8"/>
      <c r="G8" s="8"/>
      <c r="H8" s="8"/>
      <c r="I8" s="8"/>
      <c r="J8" s="8"/>
      <c r="K8" s="8"/>
      <c r="L8" s="8"/>
      <c r="M8" s="8"/>
      <c r="N8" s="8"/>
      <c r="O8" s="8"/>
      <c r="P8" s="8"/>
      <c r="Q8" s="8"/>
      <c r="R8" s="8"/>
      <c r="S8" s="8"/>
      <c r="T8" s="8"/>
      <c r="U8" s="8"/>
      <c r="V8" s="8"/>
      <c r="W8" s="8"/>
      <c r="Z8" s="6" t="s">
        <v>12</v>
      </c>
      <c r="AA8" s="11" t="s">
        <v>13</v>
      </c>
    </row>
    <row collapsed="false" customFormat="false" customHeight="true" hidden="false" ht="12.75" outlineLevel="0" r="9">
      <c r="A9" s="10" t="s">
        <v>14</v>
      </c>
      <c r="B9" s="10"/>
      <c r="C9" s="10"/>
      <c r="D9" s="10"/>
      <c r="E9" s="10"/>
      <c r="F9" s="10"/>
      <c r="G9" s="10"/>
      <c r="H9" s="10"/>
      <c r="I9" s="10"/>
      <c r="J9" s="10"/>
      <c r="K9" s="10"/>
      <c r="L9" s="10"/>
      <c r="M9" s="10"/>
      <c r="N9" s="10"/>
      <c r="O9" s="10"/>
      <c r="P9" s="10"/>
      <c r="Q9" s="10"/>
      <c r="R9" s="10"/>
      <c r="S9" s="10"/>
      <c r="T9" s="10"/>
      <c r="U9" s="10"/>
      <c r="V9" s="10"/>
      <c r="W9" s="10"/>
      <c r="Z9" s="6" t="s">
        <v>15</v>
      </c>
      <c r="AA9" s="11" t="s">
        <v>16</v>
      </c>
    </row>
    <row collapsed="false" customFormat="false" customHeight="true" hidden="false" ht="12.75" outlineLevel="0" r="10">
      <c r="A10" s="2"/>
      <c r="B10" s="2"/>
      <c r="C10" s="12"/>
      <c r="D10" s="13"/>
      <c r="E10" s="2"/>
      <c r="F10" s="2"/>
      <c r="G10" s="2"/>
      <c r="H10" s="2"/>
      <c r="I10" s="2"/>
      <c r="J10" s="2"/>
      <c r="K10" s="2"/>
      <c r="L10" s="2"/>
      <c r="M10" s="2"/>
      <c r="N10" s="2"/>
      <c r="O10" s="2"/>
      <c r="P10" s="2"/>
      <c r="Q10" s="2"/>
      <c r="R10" s="2"/>
      <c r="S10" s="2"/>
      <c r="T10" s="2"/>
      <c r="U10" s="2"/>
      <c r="V10" s="2"/>
      <c r="W10" s="2"/>
      <c r="Z10" s="1" t="s">
        <v>17</v>
      </c>
      <c r="AA10" s="11" t="n">
        <v>587532</v>
      </c>
    </row>
    <row collapsed="false" customFormat="false" customHeight="true" hidden="false" ht="12.75" outlineLevel="0" r="11">
      <c r="A11" s="14" t="s">
        <v>18</v>
      </c>
      <c r="B11" s="14"/>
      <c r="C11" s="14"/>
      <c r="D11" s="14"/>
      <c r="E11" s="14"/>
      <c r="F11" s="14"/>
      <c r="G11" s="14"/>
      <c r="H11" s="14"/>
      <c r="I11" s="14"/>
      <c r="J11" s="14"/>
      <c r="K11" s="14"/>
      <c r="L11" s="14"/>
      <c r="M11" s="14"/>
      <c r="N11" s="14"/>
      <c r="O11" s="14"/>
      <c r="P11" s="14"/>
      <c r="Q11" s="14"/>
      <c r="R11" s="14"/>
      <c r="S11" s="14"/>
      <c r="T11" s="14"/>
      <c r="U11" s="14"/>
      <c r="V11" s="14"/>
      <c r="W11" s="14"/>
      <c r="Z11" s="1" t="s">
        <v>19</v>
      </c>
      <c r="AA11" s="11"/>
      <c r="AC11" s="15" t="s">
        <v>20</v>
      </c>
    </row>
    <row collapsed="false" customFormat="false" customHeight="true" hidden="false" ht="12.75" outlineLevel="0" r="12">
      <c r="A12" s="2"/>
      <c r="B12" s="2"/>
      <c r="C12" s="2"/>
      <c r="D12" s="2"/>
      <c r="E12" s="2"/>
      <c r="F12" s="2"/>
      <c r="G12" s="2"/>
      <c r="H12" s="2"/>
      <c r="I12" s="2"/>
      <c r="J12" s="2"/>
      <c r="K12" s="2"/>
      <c r="L12" s="2"/>
      <c r="M12" s="2"/>
      <c r="N12" s="2"/>
      <c r="O12" s="2"/>
      <c r="P12" s="2"/>
      <c r="Q12" s="2"/>
      <c r="R12" s="2"/>
      <c r="S12" s="2"/>
      <c r="T12" s="2"/>
      <c r="U12" s="2"/>
      <c r="V12" s="2"/>
      <c r="W12" s="2"/>
      <c r="Z12" s="6" t="s">
        <v>21</v>
      </c>
      <c r="AA12" s="11" t="s">
        <v>22</v>
      </c>
    </row>
    <row collapsed="false" customFormat="false" customHeight="true" hidden="false" ht="12.75" outlineLevel="0" r="13">
      <c r="A13" s="16"/>
      <c r="B13" s="16"/>
      <c r="C13" s="16"/>
      <c r="D13" s="16"/>
      <c r="E13" s="16"/>
      <c r="F13" s="16"/>
      <c r="G13" s="16"/>
      <c r="H13" s="16"/>
      <c r="I13" s="16"/>
      <c r="J13" s="16"/>
      <c r="K13" s="16"/>
      <c r="L13" s="16"/>
      <c r="M13" s="16"/>
      <c r="N13" s="16"/>
      <c r="O13" s="16"/>
      <c r="P13" s="16"/>
      <c r="Q13" s="16"/>
      <c r="R13" s="16"/>
      <c r="S13" s="16"/>
      <c r="T13" s="16"/>
      <c r="U13" s="16"/>
      <c r="V13" s="16"/>
      <c r="W13" s="16"/>
      <c r="Z13" s="6" t="s">
        <v>23</v>
      </c>
      <c r="AA13" s="11" t="s">
        <v>24</v>
      </c>
      <c r="AC13" s="6" t="s">
        <v>25</v>
      </c>
      <c r="AD13" s="17" t="n">
        <f aca="false">S50</f>
        <v>405.72</v>
      </c>
    </row>
    <row collapsed="false" customFormat="false" customHeight="true" hidden="false" ht="12.75" outlineLevel="0" r="14">
      <c r="A14" s="18" t="s">
        <v>26</v>
      </c>
      <c r="B14" s="18"/>
      <c r="C14" s="18"/>
      <c r="D14" s="18"/>
      <c r="E14" s="18"/>
      <c r="F14" s="18"/>
      <c r="G14" s="18"/>
      <c r="H14" s="18"/>
      <c r="I14" s="18"/>
      <c r="J14" s="18"/>
      <c r="K14" s="18"/>
      <c r="L14" s="18"/>
      <c r="M14" s="18"/>
      <c r="N14" s="18"/>
      <c r="O14" s="18"/>
      <c r="P14" s="18"/>
      <c r="Q14" s="18"/>
      <c r="R14" s="18"/>
      <c r="S14" s="18"/>
      <c r="T14" s="18"/>
      <c r="U14" s="18"/>
      <c r="V14" s="18"/>
      <c r="W14" s="18"/>
      <c r="Z14" s="6" t="s">
        <v>27</v>
      </c>
      <c r="AA14" s="19" t="n">
        <v>41857</v>
      </c>
      <c r="AC14" s="20" t="s">
        <v>28</v>
      </c>
      <c r="AD14" s="21" t="n">
        <f aca="false">(DATE(YEAR(AA6),12,31)-AA6+1)</f>
        <v>143</v>
      </c>
    </row>
    <row collapsed="false" customFormat="false" customHeight="true" hidden="false" ht="12.75" outlineLevel="0" r="15">
      <c r="A15" s="22" t="s">
        <v>29</v>
      </c>
      <c r="B15" s="22"/>
      <c r="C15" s="22"/>
      <c r="D15" s="22"/>
      <c r="E15" s="22"/>
      <c r="F15" s="22"/>
      <c r="G15" s="22"/>
      <c r="H15" s="22"/>
      <c r="I15" s="22"/>
      <c r="J15" s="22"/>
      <c r="K15" s="22"/>
      <c r="L15" s="22"/>
      <c r="M15" s="22"/>
      <c r="N15" s="22"/>
      <c r="O15" s="22"/>
      <c r="P15" s="22"/>
      <c r="Q15" s="22"/>
      <c r="R15" s="22"/>
      <c r="S15" s="22"/>
      <c r="T15" s="22"/>
      <c r="U15" s="22"/>
      <c r="V15" s="22"/>
      <c r="W15" s="22"/>
      <c r="Z15" s="6" t="s">
        <v>30</v>
      </c>
      <c r="AA15" s="11" t="n">
        <v>2</v>
      </c>
      <c r="AC15" s="23" t="s">
        <v>31</v>
      </c>
      <c r="AD15" s="1" t="n">
        <f aca="false">IF(OR(MONTH(AA6)&gt;=3,1-DATE(YEAR(AA6),1,1)+DATE(YEAR(AA6),12,31)=365),365,366)</f>
        <v>365</v>
      </c>
    </row>
    <row collapsed="false" customFormat="false" customHeight="true" hidden="false" ht="12.75" outlineLevel="0" r="16">
      <c r="A16" s="8" t="str">
        <f aca="false">Z10&amp;AA10&amp;"/ "&amp;Z11&amp;AA11</f>
        <v>IČO: 587532/ DIČ: </v>
      </c>
      <c r="B16" s="8"/>
      <c r="C16" s="8"/>
      <c r="D16" s="8"/>
      <c r="E16" s="8"/>
      <c r="F16" s="8"/>
      <c r="G16" s="8"/>
      <c r="H16" s="8"/>
      <c r="I16" s="8"/>
      <c r="J16" s="8"/>
      <c r="K16" s="8"/>
      <c r="L16" s="8"/>
      <c r="M16" s="8"/>
      <c r="N16" s="8"/>
      <c r="O16" s="8"/>
      <c r="P16" s="8"/>
      <c r="Q16" s="8"/>
      <c r="R16" s="8"/>
      <c r="S16" s="8"/>
      <c r="T16" s="8"/>
      <c r="U16" s="8"/>
      <c r="V16" s="8"/>
      <c r="W16" s="8"/>
      <c r="AC16" s="6" t="s">
        <v>32</v>
      </c>
      <c r="AD16" s="1" t="n">
        <f aca="false">ROUND(AD13/AD15*AD14,2)</f>
        <v>158.95</v>
      </c>
    </row>
    <row collapsed="false" customFormat="false" customHeight="true" hidden="false" ht="16.5" outlineLevel="0" r="17">
      <c r="A17" s="10" t="s">
        <v>33</v>
      </c>
      <c r="B17" s="10"/>
      <c r="C17" s="10"/>
      <c r="D17" s="10"/>
      <c r="E17" s="10"/>
      <c r="F17" s="10"/>
      <c r="G17" s="10"/>
      <c r="H17" s="10"/>
      <c r="I17" s="10"/>
      <c r="J17" s="10"/>
      <c r="K17" s="10"/>
      <c r="L17" s="10"/>
      <c r="M17" s="10"/>
      <c r="N17" s="10"/>
      <c r="O17" s="10"/>
      <c r="P17" s="10"/>
      <c r="Q17" s="10"/>
      <c r="R17" s="10"/>
      <c r="S17" s="10"/>
      <c r="T17" s="10"/>
      <c r="U17" s="10"/>
      <c r="V17" s="10"/>
      <c r="W17" s="10"/>
      <c r="AC17" s="6" t="s">
        <v>34</v>
      </c>
      <c r="AD17" s="1" t="n">
        <f aca="false">IF(AND(AA15=4,AA6&lt;DATE(YEAR(AA6),4,1)),4,IF(AND(AA15=4,AA6&lt;DATE(YEAR(AA6),7,1)),3,IF(OR(AND(AA15=4,AA6&lt;DATE(YEAR(AA6),10,1)),AND(AA15=2,AA6&lt;DATE(YEAR(AA6),7,1))),2,1)))-1</f>
        <v>0</v>
      </c>
    </row>
    <row collapsed="false" customFormat="false" customHeight="true" hidden="false" ht="15.75" outlineLevel="0" r="18">
      <c r="A18" s="2"/>
      <c r="B18" s="2"/>
      <c r="C18" s="2"/>
      <c r="D18" s="2"/>
      <c r="E18" s="2"/>
      <c r="F18" s="2"/>
      <c r="G18" s="2"/>
      <c r="H18" s="2"/>
      <c r="I18" s="2"/>
      <c r="J18" s="2"/>
      <c r="K18" s="2"/>
      <c r="L18" s="2"/>
      <c r="M18" s="2"/>
      <c r="N18" s="2"/>
      <c r="O18" s="2"/>
      <c r="P18" s="2"/>
      <c r="Q18" s="2"/>
      <c r="R18" s="2"/>
      <c r="S18" s="2"/>
      <c r="T18" s="2"/>
      <c r="U18" s="2"/>
      <c r="V18" s="2"/>
      <c r="W18" s="2"/>
      <c r="AD18" s="24" t="n">
        <f aca="false">ROUND(AD16-AD17*IF(AA15=4,F59,F65),2)</f>
        <v>158.95</v>
      </c>
    </row>
    <row collapsed="false" customFormat="false" customHeight="true" hidden="false" ht="12.75" outlineLevel="0" r="19">
      <c r="A19" s="5" t="s">
        <v>35</v>
      </c>
      <c r="B19" s="5"/>
      <c r="C19" s="5"/>
      <c r="D19" s="5"/>
      <c r="E19" s="5"/>
      <c r="F19" s="5"/>
      <c r="G19" s="5"/>
      <c r="H19" s="5"/>
      <c r="I19" s="5"/>
      <c r="J19" s="5"/>
      <c r="K19" s="5"/>
      <c r="L19" s="5"/>
      <c r="M19" s="5"/>
      <c r="N19" s="5"/>
      <c r="O19" s="5"/>
      <c r="P19" s="5"/>
      <c r="Q19" s="5"/>
      <c r="R19" s="5"/>
      <c r="S19" s="5"/>
      <c r="T19" s="5"/>
      <c r="U19" s="5"/>
      <c r="V19" s="5"/>
      <c r="W19" s="5"/>
    </row>
    <row collapsed="false" customFormat="false" customHeight="true" hidden="false" ht="12.75" outlineLevel="0" r="20">
      <c r="A20" s="2"/>
      <c r="B20" s="2"/>
      <c r="C20" s="2"/>
      <c r="D20" s="2"/>
      <c r="E20" s="2"/>
      <c r="F20" s="2"/>
      <c r="G20" s="2"/>
      <c r="H20" s="2"/>
      <c r="I20" s="2"/>
      <c r="J20" s="2"/>
      <c r="K20" s="2"/>
      <c r="L20" s="2"/>
      <c r="M20" s="2"/>
      <c r="N20" s="2"/>
      <c r="O20" s="2"/>
      <c r="P20" s="2"/>
      <c r="Q20" s="2"/>
      <c r="R20" s="2"/>
      <c r="S20" s="2"/>
      <c r="T20" s="2"/>
      <c r="U20" s="2"/>
      <c r="V20" s="2"/>
      <c r="W20" s="2"/>
      <c r="AB20" s="1" t="n">
        <v>0</v>
      </c>
      <c r="AC20" s="25" t="inlineStr">
        <f aca="false">DATE(YEAR(AA6),12,31)</f>
        <is>
          <t/>
        </is>
      </c>
    </row>
    <row collapsed="false" customFormat="false" customHeight="true" hidden="false" ht="12.75" outlineLevel="0" r="21">
      <c r="A21" s="26" t="s">
        <v>36</v>
      </c>
      <c r="B21" s="26"/>
      <c r="C21" s="26"/>
      <c r="D21" s="26"/>
      <c r="E21" s="26"/>
      <c r="F21" s="26"/>
      <c r="G21" s="26"/>
      <c r="H21" s="26"/>
      <c r="I21" s="26"/>
      <c r="J21" s="26"/>
      <c r="K21" s="26"/>
      <c r="L21" s="26"/>
      <c r="M21" s="26"/>
      <c r="N21" s="26"/>
      <c r="O21" s="26"/>
      <c r="P21" s="26"/>
      <c r="Q21" s="26"/>
      <c r="R21" s="26"/>
      <c r="S21" s="26"/>
      <c r="T21" s="26"/>
      <c r="U21" s="26"/>
      <c r="V21" s="26"/>
      <c r="W21" s="26"/>
      <c r="AB21" s="1" t="n">
        <v>1</v>
      </c>
      <c r="AC21" s="25" t="inlineStr">
        <f aca="false">DATE(YEAR(AA6),9,30)</f>
        <is>
          <t/>
        </is>
      </c>
    </row>
    <row collapsed="false" customFormat="false" customHeight="true" hidden="false" ht="39" outlineLevel="0" r="22">
      <c r="A22" s="27" t="s">
        <v>37</v>
      </c>
      <c r="B22" s="27"/>
      <c r="C22" s="27"/>
      <c r="D22" s="27"/>
      <c r="E22" s="27"/>
      <c r="F22" s="27"/>
      <c r="G22" s="27"/>
      <c r="H22" s="27"/>
      <c r="I22" s="27"/>
      <c r="J22" s="27"/>
      <c r="K22" s="27"/>
      <c r="L22" s="27"/>
      <c r="M22" s="27"/>
      <c r="N22" s="27"/>
      <c r="O22" s="27"/>
      <c r="P22" s="27"/>
      <c r="Q22" s="27"/>
      <c r="R22" s="27"/>
      <c r="S22" s="27"/>
      <c r="T22" s="27"/>
      <c r="U22" s="27"/>
      <c r="V22" s="27"/>
      <c r="W22" s="27"/>
      <c r="AB22" s="1" t="n">
        <v>2</v>
      </c>
      <c r="AC22" s="25" t="inlineStr">
        <f aca="false">DATE(YEAR(AA6),6,30)</f>
        <is>
          <t/>
        </is>
      </c>
    </row>
    <row collapsed="false" customFormat="false" customHeight="true" hidden="false" ht="12.75" outlineLevel="0" r="23">
      <c r="A23" s="28"/>
      <c r="B23" s="28"/>
      <c r="C23" s="28"/>
      <c r="D23" s="28"/>
      <c r="E23" s="28"/>
      <c r="F23" s="28"/>
      <c r="G23" s="28"/>
      <c r="H23" s="28"/>
      <c r="I23" s="28"/>
      <c r="J23" s="28"/>
      <c r="K23" s="28"/>
      <c r="L23" s="28"/>
      <c r="M23" s="28"/>
      <c r="N23" s="28"/>
      <c r="O23" s="28"/>
      <c r="P23" s="28"/>
      <c r="Q23" s="28"/>
      <c r="R23" s="28"/>
      <c r="S23" s="28"/>
      <c r="T23" s="28"/>
      <c r="U23" s="28"/>
      <c r="V23" s="28"/>
      <c r="W23" s="28"/>
      <c r="AB23" s="1" t="n">
        <v>3</v>
      </c>
      <c r="AC23" s="25" t="inlineStr">
        <f aca="false">DATE(YEAR(AA6),3,31)</f>
        <is>
          <t/>
        </is>
      </c>
    </row>
    <row collapsed="false" customFormat="false" customHeight="false" hidden="false" ht="15.95" outlineLevel="0" r="24">
      <c r="A24" s="29" t="s">
        <v>38</v>
      </c>
      <c r="B24" s="2"/>
      <c r="C24" s="2"/>
      <c r="D24" s="28"/>
      <c r="E24" s="2"/>
      <c r="F24" s="28"/>
      <c r="G24" s="29" t="str">
        <f aca="false">TEXT(AA6,"dd.mm.yyyy")&amp;" (00:00 hod)"</f>
        <v>11.08.2014 (00:00 hod)</v>
      </c>
      <c r="H24" s="28"/>
      <c r="I24" s="28"/>
      <c r="J24" s="28"/>
      <c r="K24" s="28"/>
      <c r="L24" s="28"/>
      <c r="M24" s="28"/>
      <c r="N24" s="28"/>
      <c r="O24" s="28"/>
      <c r="P24" s="28"/>
      <c r="Q24" s="28"/>
      <c r="R24" s="28"/>
      <c r="S24" s="28"/>
      <c r="T24" s="28"/>
      <c r="U24" s="28"/>
      <c r="V24" s="28"/>
      <c r="W24" s="28"/>
    </row>
    <row collapsed="false" customFormat="false" customHeight="true" hidden="false" ht="66.75" outlineLevel="0" r="25">
      <c r="A25" s="29"/>
      <c r="B25" s="2"/>
      <c r="C25" s="2"/>
      <c r="D25" s="28"/>
      <c r="E25" s="2"/>
      <c r="F25" s="28"/>
      <c r="G25" s="30" t="s">
        <v>39</v>
      </c>
      <c r="H25" s="30"/>
      <c r="I25" s="30"/>
      <c r="J25" s="30"/>
      <c r="K25" s="30"/>
      <c r="L25" s="30"/>
      <c r="M25" s="30"/>
      <c r="N25" s="30"/>
      <c r="O25" s="30"/>
      <c r="P25" s="30"/>
      <c r="Q25" s="30"/>
      <c r="R25" s="30"/>
      <c r="S25" s="30"/>
      <c r="T25" s="30"/>
      <c r="U25" s="30"/>
      <c r="V25" s="30"/>
      <c r="W25" s="30"/>
      <c r="AB25" s="1" t="n">
        <v>0</v>
      </c>
      <c r="AC25" s="25" t="inlineStr">
        <f aca="false">DATE(YEAR(AA6),12,31)</f>
        <is>
          <t/>
        </is>
      </c>
    </row>
    <row collapsed="false" customFormat="false" customHeight="true" hidden="false" ht="12.75" outlineLevel="0" r="26">
      <c r="A26" s="29"/>
      <c r="B26" s="2"/>
      <c r="C26" s="31"/>
      <c r="D26" s="28"/>
      <c r="E26" s="28"/>
      <c r="F26" s="28"/>
      <c r="G26" s="28"/>
      <c r="H26" s="28"/>
      <c r="I26" s="28"/>
      <c r="J26" s="28"/>
      <c r="K26" s="28"/>
      <c r="L26" s="28"/>
      <c r="M26" s="28"/>
      <c r="N26" s="28"/>
      <c r="O26" s="28"/>
      <c r="P26" s="28"/>
      <c r="Q26" s="28"/>
      <c r="R26" s="28"/>
      <c r="S26" s="28"/>
      <c r="T26" s="28"/>
      <c r="U26" s="28"/>
      <c r="V26" s="28"/>
      <c r="W26" s="28"/>
      <c r="AB26" s="1" t="n">
        <v>1</v>
      </c>
      <c r="AC26" s="25" t="inlineStr">
        <f aca="false">DATE(YEAR(AA6),6,30)</f>
        <is>
          <t/>
        </is>
      </c>
    </row>
    <row collapsed="false" customFormat="false" customHeight="true" hidden="false" ht="12.75" outlineLevel="0" r="27">
      <c r="A27" s="32" t="s">
        <v>40</v>
      </c>
      <c r="B27" s="2"/>
      <c r="C27" s="2"/>
      <c r="D27" s="2"/>
      <c r="E27" s="2"/>
      <c r="F27" s="2"/>
      <c r="G27" s="2"/>
      <c r="H27" s="2"/>
      <c r="I27" s="2"/>
      <c r="J27" s="2"/>
      <c r="K27" s="2"/>
      <c r="L27" s="2"/>
      <c r="M27" s="2"/>
      <c r="N27" s="2"/>
      <c r="O27" s="2"/>
      <c r="P27" s="2"/>
      <c r="Q27" s="2"/>
      <c r="R27" s="2"/>
      <c r="S27" s="2"/>
      <c r="T27" s="2"/>
      <c r="U27" s="2"/>
      <c r="V27" s="2"/>
      <c r="W27" s="2"/>
      <c r="Z27" s="33"/>
    </row>
    <row collapsed="false" customFormat="false" customHeight="true" hidden="false" ht="12.75" outlineLevel="0" r="28">
      <c r="A28" s="34" t="s">
        <v>41</v>
      </c>
      <c r="B28" s="27" t="s">
        <v>42</v>
      </c>
      <c r="C28" s="27"/>
      <c r="D28" s="27"/>
      <c r="E28" s="27"/>
      <c r="F28" s="27"/>
      <c r="G28" s="27"/>
      <c r="H28" s="27"/>
      <c r="I28" s="27"/>
      <c r="J28" s="27"/>
      <c r="K28" s="27"/>
      <c r="L28" s="27"/>
      <c r="M28" s="27"/>
      <c r="N28" s="27"/>
      <c r="O28" s="27"/>
      <c r="P28" s="27"/>
      <c r="Q28" s="27"/>
      <c r="R28" s="27"/>
      <c r="S28" s="27"/>
      <c r="T28" s="27"/>
      <c r="U28" s="27"/>
      <c r="V28" s="27"/>
      <c r="W28" s="27"/>
      <c r="Z28" s="33"/>
    </row>
    <row collapsed="false" customFormat="false" customHeight="true" hidden="false" ht="24.75" outlineLevel="0" r="29">
      <c r="A29" s="34" t="s">
        <v>41</v>
      </c>
      <c r="B29" s="27" t="s">
        <v>43</v>
      </c>
      <c r="C29" s="27"/>
      <c r="D29" s="27"/>
      <c r="E29" s="27"/>
      <c r="F29" s="27"/>
      <c r="G29" s="27"/>
      <c r="H29" s="27"/>
      <c r="I29" s="27"/>
      <c r="J29" s="27"/>
      <c r="K29" s="27"/>
      <c r="L29" s="27"/>
      <c r="M29" s="27"/>
      <c r="N29" s="27"/>
      <c r="O29" s="27"/>
      <c r="P29" s="27"/>
      <c r="Q29" s="27"/>
      <c r="R29" s="27"/>
      <c r="S29" s="27"/>
      <c r="T29" s="27"/>
      <c r="U29" s="27"/>
      <c r="V29" s="27"/>
      <c r="W29" s="27"/>
      <c r="Z29" s="33"/>
    </row>
    <row collapsed="false" customFormat="false" customHeight="true" hidden="false" ht="24.75" outlineLevel="0" r="30">
      <c r="A30" s="34" t="s">
        <v>41</v>
      </c>
      <c r="B30" s="27" t="s">
        <v>44</v>
      </c>
      <c r="C30" s="27"/>
      <c r="D30" s="27"/>
      <c r="E30" s="27"/>
      <c r="F30" s="27"/>
      <c r="G30" s="27"/>
      <c r="H30" s="27"/>
      <c r="I30" s="27"/>
      <c r="J30" s="27"/>
      <c r="K30" s="27"/>
      <c r="L30" s="27"/>
      <c r="M30" s="27"/>
      <c r="N30" s="27"/>
      <c r="O30" s="27"/>
      <c r="P30" s="27"/>
      <c r="Q30" s="27"/>
      <c r="R30" s="27"/>
      <c r="S30" s="27"/>
      <c r="T30" s="27"/>
      <c r="U30" s="27"/>
      <c r="V30" s="27"/>
      <c r="W30" s="27"/>
      <c r="Z30" s="35"/>
      <c r="AA30" s="35"/>
    </row>
    <row collapsed="false" customFormat="false" customHeight="true" hidden="false" ht="24.75" outlineLevel="0" r="31">
      <c r="A31" s="34" t="s">
        <v>41</v>
      </c>
      <c r="B31" s="27" t="s">
        <v>45</v>
      </c>
      <c r="C31" s="27"/>
      <c r="D31" s="27"/>
      <c r="E31" s="27"/>
      <c r="F31" s="27"/>
      <c r="G31" s="27"/>
      <c r="H31" s="27"/>
      <c r="I31" s="27"/>
      <c r="J31" s="27"/>
      <c r="K31" s="27"/>
      <c r="L31" s="27"/>
      <c r="M31" s="27"/>
      <c r="N31" s="27"/>
      <c r="O31" s="27"/>
      <c r="P31" s="27"/>
      <c r="Q31" s="27"/>
      <c r="R31" s="27"/>
      <c r="S31" s="27"/>
      <c r="T31" s="27"/>
      <c r="U31" s="27"/>
      <c r="V31" s="27"/>
      <c r="W31" s="27"/>
      <c r="Z31" s="35"/>
      <c r="AA31" s="35"/>
    </row>
    <row collapsed="false" customFormat="false" customHeight="true" hidden="false" ht="24.75" outlineLevel="0" r="32">
      <c r="A32" s="34" t="s">
        <v>41</v>
      </c>
      <c r="B32" s="27" t="s">
        <v>46</v>
      </c>
      <c r="C32" s="27"/>
      <c r="D32" s="27"/>
      <c r="E32" s="27"/>
      <c r="F32" s="27"/>
      <c r="G32" s="27"/>
      <c r="H32" s="27"/>
      <c r="I32" s="27"/>
      <c r="J32" s="27"/>
      <c r="K32" s="27"/>
      <c r="L32" s="27"/>
      <c r="M32" s="27"/>
      <c r="N32" s="27"/>
      <c r="O32" s="27"/>
      <c r="P32" s="27"/>
      <c r="Q32" s="27"/>
      <c r="R32" s="27"/>
      <c r="S32" s="27"/>
      <c r="T32" s="27"/>
      <c r="U32" s="27"/>
      <c r="V32" s="27"/>
      <c r="W32" s="27"/>
      <c r="AB32" s="35"/>
      <c r="AC32" s="35"/>
      <c r="AD32" s="35"/>
      <c r="AE32" s="35"/>
      <c r="AF32" s="35"/>
    </row>
    <row collapsed="false" customFormat="false" customHeight="true" hidden="false" ht="24.75" outlineLevel="0" r="33">
      <c r="A33" s="34" t="s">
        <v>41</v>
      </c>
      <c r="B33" s="27" t="s">
        <v>47</v>
      </c>
      <c r="C33" s="27"/>
      <c r="D33" s="27"/>
      <c r="E33" s="27"/>
      <c r="F33" s="27"/>
      <c r="G33" s="27"/>
      <c r="H33" s="27"/>
      <c r="I33" s="27"/>
      <c r="J33" s="27"/>
      <c r="K33" s="27"/>
      <c r="L33" s="27"/>
      <c r="M33" s="27"/>
      <c r="N33" s="27"/>
      <c r="O33" s="27"/>
      <c r="P33" s="27"/>
      <c r="Q33" s="27"/>
      <c r="R33" s="27"/>
      <c r="S33" s="27"/>
      <c r="T33" s="27"/>
      <c r="U33" s="27"/>
      <c r="V33" s="27"/>
      <c r="W33" s="27"/>
      <c r="AB33" s="35"/>
      <c r="AC33" s="35"/>
      <c r="AD33" s="35"/>
      <c r="AE33" s="35"/>
      <c r="AF33" s="35"/>
    </row>
    <row collapsed="false" customFormat="false" customHeight="true" hidden="false" ht="12.75" outlineLevel="0" r="34">
      <c r="A34" s="34" t="s">
        <v>41</v>
      </c>
      <c r="B34" s="27" t="s">
        <v>48</v>
      </c>
      <c r="C34" s="27"/>
      <c r="D34" s="27"/>
      <c r="E34" s="27"/>
      <c r="F34" s="27"/>
      <c r="G34" s="27"/>
      <c r="H34" s="27"/>
      <c r="I34" s="27"/>
      <c r="J34" s="27"/>
      <c r="K34" s="27"/>
      <c r="L34" s="27"/>
      <c r="M34" s="27"/>
      <c r="N34" s="27"/>
      <c r="O34" s="27"/>
      <c r="P34" s="27"/>
      <c r="Q34" s="27"/>
      <c r="R34" s="27"/>
      <c r="S34" s="27"/>
      <c r="T34" s="27"/>
      <c r="U34" s="27"/>
      <c r="V34" s="27"/>
      <c r="W34" s="27"/>
    </row>
    <row collapsed="false" customFormat="false" customHeight="true" hidden="false" ht="38.25" outlineLevel="0" r="35">
      <c r="A35" s="34" t="s">
        <v>41</v>
      </c>
      <c r="B35" s="27" t="s">
        <v>49</v>
      </c>
      <c r="C35" s="27"/>
      <c r="D35" s="27"/>
      <c r="E35" s="27"/>
      <c r="F35" s="27"/>
      <c r="G35" s="27"/>
      <c r="H35" s="27"/>
      <c r="I35" s="27"/>
      <c r="J35" s="27"/>
      <c r="K35" s="27"/>
      <c r="L35" s="27"/>
      <c r="M35" s="27"/>
      <c r="N35" s="27"/>
      <c r="O35" s="27"/>
      <c r="P35" s="27"/>
      <c r="Q35" s="27"/>
      <c r="R35" s="27"/>
      <c r="S35" s="27"/>
      <c r="T35" s="27"/>
      <c r="U35" s="27"/>
      <c r="V35" s="27"/>
      <c r="W35" s="27"/>
    </row>
    <row collapsed="false" customFormat="false" customHeight="true" hidden="false" ht="12.75" outlineLevel="0" r="36">
      <c r="A36" s="34" t="s">
        <v>41</v>
      </c>
      <c r="B36" s="27" t="s">
        <v>50</v>
      </c>
      <c r="C36" s="27"/>
      <c r="D36" s="27"/>
      <c r="E36" s="27"/>
      <c r="F36" s="27"/>
      <c r="G36" s="27"/>
      <c r="H36" s="27"/>
      <c r="I36" s="27"/>
      <c r="J36" s="27"/>
      <c r="K36" s="27"/>
      <c r="L36" s="27"/>
      <c r="M36" s="27"/>
      <c r="N36" s="27"/>
      <c r="O36" s="27"/>
      <c r="P36" s="27"/>
      <c r="Q36" s="27"/>
      <c r="R36" s="27"/>
      <c r="S36" s="27"/>
      <c r="T36" s="27"/>
      <c r="U36" s="27"/>
      <c r="V36" s="27"/>
      <c r="W36" s="27"/>
    </row>
    <row collapsed="false" customFormat="false" customHeight="true" hidden="false" ht="36.75" outlineLevel="0" r="37">
      <c r="A37" s="27" t="s">
        <v>51</v>
      </c>
      <c r="B37" s="27"/>
      <c r="C37" s="27"/>
      <c r="D37" s="27"/>
      <c r="E37" s="27"/>
      <c r="F37" s="27"/>
      <c r="G37" s="27"/>
      <c r="H37" s="27"/>
      <c r="I37" s="27"/>
      <c r="J37" s="27"/>
      <c r="K37" s="27"/>
      <c r="L37" s="27"/>
      <c r="M37" s="27"/>
      <c r="N37" s="27"/>
      <c r="O37" s="27"/>
      <c r="P37" s="27"/>
      <c r="Q37" s="27"/>
      <c r="R37" s="27"/>
      <c r="S37" s="27"/>
      <c r="T37" s="27"/>
      <c r="U37" s="27"/>
      <c r="V37" s="27"/>
      <c r="W37" s="27"/>
    </row>
    <row collapsed="false" customFormat="false" customHeight="true" hidden="false" ht="12.75" outlineLevel="0" r="38">
      <c r="A38" s="2"/>
      <c r="B38" s="2"/>
      <c r="C38" s="2"/>
      <c r="D38" s="2"/>
      <c r="E38" s="2"/>
      <c r="F38" s="2"/>
      <c r="G38" s="2"/>
      <c r="H38" s="2"/>
      <c r="I38" s="2"/>
      <c r="J38" s="2"/>
      <c r="K38" s="2"/>
      <c r="L38" s="2"/>
      <c r="M38" s="2"/>
      <c r="N38" s="2"/>
      <c r="O38" s="2"/>
      <c r="P38" s="2"/>
      <c r="Q38" s="2"/>
      <c r="R38" s="2"/>
      <c r="S38" s="2"/>
      <c r="T38" s="2"/>
      <c r="U38" s="2"/>
      <c r="V38" s="2"/>
      <c r="W38" s="2"/>
    </row>
    <row collapsed="false" customFormat="false" customHeight="true" hidden="false" ht="15" outlineLevel="0" r="39">
      <c r="A39" s="36" t="s">
        <v>52</v>
      </c>
      <c r="B39" s="36"/>
      <c r="C39" s="36"/>
      <c r="D39" s="36"/>
      <c r="E39" s="36"/>
      <c r="F39" s="36"/>
      <c r="G39" s="36"/>
      <c r="H39" s="36"/>
      <c r="I39" s="36"/>
      <c r="J39" s="36"/>
      <c r="K39" s="36"/>
      <c r="L39" s="36"/>
      <c r="M39" s="36"/>
      <c r="N39" s="36"/>
      <c r="O39" s="36"/>
      <c r="P39" s="36"/>
      <c r="Q39" s="36"/>
      <c r="R39" s="36"/>
      <c r="S39" s="36"/>
      <c r="T39" s="36"/>
      <c r="U39" s="36"/>
      <c r="V39" s="36"/>
      <c r="W39" s="36"/>
      <c r="X39" s="37"/>
      <c r="Z39" s="37"/>
      <c r="AA39" s="37"/>
    </row>
    <row collapsed="false" customFormat="false" customHeight="true" hidden="false" ht="13.55" outlineLevel="0" r="40">
      <c r="A40" s="38" t="s">
        <v>53</v>
      </c>
      <c r="B40" s="38"/>
      <c r="C40" s="38" t="s">
        <v>54</v>
      </c>
      <c r="D40" s="38"/>
      <c r="E40" s="38"/>
      <c r="F40" s="38"/>
      <c r="G40" s="38"/>
      <c r="H40" s="38"/>
      <c r="I40" s="38"/>
      <c r="J40" s="38"/>
      <c r="K40" s="38"/>
      <c r="L40" s="39" t="s">
        <v>55</v>
      </c>
      <c r="M40" s="39"/>
      <c r="N40" s="38" t="s">
        <v>56</v>
      </c>
      <c r="O40" s="38"/>
      <c r="P40" s="38"/>
      <c r="Q40" s="38"/>
      <c r="R40" s="38"/>
      <c r="S40" s="38" t="s">
        <v>57</v>
      </c>
      <c r="T40" s="38"/>
      <c r="U40" s="38"/>
      <c r="V40" s="38"/>
      <c r="W40" s="38"/>
      <c r="X40" s="37"/>
      <c r="Z40" s="37"/>
      <c r="AA40" s="37"/>
    </row>
    <row collapsed="false" customFormat="true" customHeight="true" hidden="false" ht="12.75" outlineLevel="0" r="41" s="37">
      <c r="A41" s="38"/>
      <c r="B41" s="38"/>
      <c r="C41" s="38"/>
      <c r="D41" s="38"/>
      <c r="E41" s="38"/>
      <c r="F41" s="38"/>
      <c r="G41" s="38"/>
      <c r="H41" s="38"/>
      <c r="I41" s="38"/>
      <c r="J41" s="38"/>
      <c r="K41" s="38"/>
      <c r="L41" s="39"/>
      <c r="M41" s="39"/>
      <c r="N41" s="38"/>
      <c r="O41" s="38"/>
      <c r="P41" s="38"/>
      <c r="Q41" s="38"/>
      <c r="R41" s="38"/>
      <c r="S41" s="38"/>
      <c r="T41" s="38"/>
      <c r="U41" s="38"/>
      <c r="V41" s="38"/>
      <c r="W41" s="38"/>
    </row>
    <row collapsed="false" customFormat="true" customHeight="true" hidden="false" ht="12.75" outlineLevel="0" r="42" s="37">
      <c r="A42" s="40" t="s">
        <v>58</v>
      </c>
      <c r="B42" s="40"/>
      <c r="C42" s="41" t="s">
        <v>59</v>
      </c>
      <c r="D42" s="41"/>
      <c r="E42" s="41"/>
      <c r="F42" s="41"/>
      <c r="G42" s="41"/>
      <c r="H42" s="41"/>
      <c r="I42" s="41"/>
      <c r="J42" s="41"/>
      <c r="K42" s="41"/>
      <c r="L42" s="42" t="s">
        <v>60</v>
      </c>
      <c r="M42" s="42"/>
      <c r="N42" s="43" t="n">
        <f aca="false">'vl.1 Zivel'!N66+'vl.1 Zivel'!N67+'vl.1 Zivel'!N68+'vl.1 Zivel'!N69+'vl.1 Zivel'!N70+'vl.1 Zivel'!N71+'vl.1 Zivel'!N72</f>
        <v>847087</v>
      </c>
      <c r="O42" s="43"/>
      <c r="P42" s="43"/>
      <c r="Q42" s="43"/>
      <c r="R42" s="43"/>
      <c r="S42" s="43" t="n">
        <f aca="false">'vl.1 Zivel'!S73</f>
        <v>188.48</v>
      </c>
      <c r="T42" s="43"/>
      <c r="U42" s="43"/>
      <c r="V42" s="43"/>
      <c r="W42" s="43"/>
      <c r="X42" s="44"/>
    </row>
    <row collapsed="false" customFormat="true" customHeight="true" hidden="false" ht="12.75" outlineLevel="0" r="43" s="37">
      <c r="A43" s="40" t="s">
        <v>61</v>
      </c>
      <c r="B43" s="40"/>
      <c r="C43" s="41" t="s">
        <v>62</v>
      </c>
      <c r="D43" s="41"/>
      <c r="E43" s="41"/>
      <c r="F43" s="41"/>
      <c r="G43" s="41"/>
      <c r="H43" s="41"/>
      <c r="I43" s="41"/>
      <c r="J43" s="41"/>
      <c r="K43" s="41"/>
      <c r="L43" s="42" t="s">
        <v>4</v>
      </c>
      <c r="M43" s="42"/>
      <c r="N43" s="43" t="n">
        <f aca="false">'vl.2 Odcudzenie'!N74+'vl.2 Odcudzenie'!N75+'vl.2 Odcudzenie'!N76+'vl.2 Odcudzenie'!N77+'vl.2 Odcudzenie'!N78+'vl.2 Odcudzenie'!N79+'vl.2 Odcudzenie'!N80+'vl.2 Odcudzenie'!N81+'vl.2 Odcudzenie'!N82+'vl.2 Odcudzenie'!N83</f>
        <v>14650</v>
      </c>
      <c r="O43" s="43"/>
      <c r="P43" s="43"/>
      <c r="Q43" s="43"/>
      <c r="R43" s="43"/>
      <c r="S43" s="43" t="n">
        <f aca="false">'vl.2 Odcudzenie'!S84</f>
        <v>36.2</v>
      </c>
      <c r="T43" s="43"/>
      <c r="U43" s="43"/>
      <c r="V43" s="43"/>
      <c r="W43" s="43"/>
    </row>
    <row collapsed="false" customFormat="true" customHeight="true" hidden="false" ht="12.75" outlineLevel="0" r="44" s="37">
      <c r="A44" s="40" t="s">
        <v>63</v>
      </c>
      <c r="B44" s="40"/>
      <c r="C44" s="41" t="s">
        <v>64</v>
      </c>
      <c r="D44" s="41"/>
      <c r="E44" s="41"/>
      <c r="F44" s="41"/>
      <c r="G44" s="41"/>
      <c r="H44" s="41"/>
      <c r="I44" s="41"/>
      <c r="J44" s="41"/>
      <c r="K44" s="41"/>
      <c r="L44" s="38" t="s">
        <v>7</v>
      </c>
      <c r="M44" s="38"/>
      <c r="N44" s="45"/>
      <c r="O44" s="45"/>
      <c r="P44" s="45"/>
      <c r="Q44" s="45"/>
      <c r="R44" s="45"/>
      <c r="S44" s="45"/>
      <c r="T44" s="45"/>
      <c r="U44" s="45"/>
      <c r="V44" s="45"/>
      <c r="W44" s="45"/>
    </row>
    <row collapsed="false" customFormat="true" customHeight="true" hidden="false" ht="12.75" outlineLevel="0" r="45" s="37">
      <c r="A45" s="40" t="s">
        <v>65</v>
      </c>
      <c r="B45" s="40"/>
      <c r="C45" s="41" t="s">
        <v>66</v>
      </c>
      <c r="D45" s="41"/>
      <c r="E45" s="41"/>
      <c r="F45" s="41"/>
      <c r="G45" s="41"/>
      <c r="H45" s="41"/>
      <c r="I45" s="41"/>
      <c r="J45" s="41"/>
      <c r="K45" s="41"/>
      <c r="L45" s="42" t="s">
        <v>4</v>
      </c>
      <c r="M45" s="42"/>
      <c r="N45" s="43" t="n">
        <f aca="false">'vl.4 Elektronika a stroje'!N21</f>
        <v>6000</v>
      </c>
      <c r="O45" s="43"/>
      <c r="P45" s="43"/>
      <c r="Q45" s="43"/>
      <c r="R45" s="43"/>
      <c r="S45" s="43" t="n">
        <f aca="false">'vl.4 Elektronika a stroje'!S21</f>
        <v>28.04</v>
      </c>
      <c r="T45" s="43"/>
      <c r="U45" s="43"/>
      <c r="V45" s="43"/>
      <c r="W45" s="43"/>
    </row>
    <row collapsed="false" customFormat="true" customHeight="true" hidden="false" ht="12.75" outlineLevel="0" r="46" s="37">
      <c r="A46" s="40" t="s">
        <v>67</v>
      </c>
      <c r="B46" s="40"/>
      <c r="C46" s="41" t="s">
        <v>68</v>
      </c>
      <c r="D46" s="41"/>
      <c r="E46" s="41"/>
      <c r="F46" s="41"/>
      <c r="G46" s="41"/>
      <c r="H46" s="41"/>
      <c r="I46" s="41"/>
      <c r="J46" s="41"/>
      <c r="K46" s="41"/>
      <c r="L46" s="38" t="s">
        <v>7</v>
      </c>
      <c r="M46" s="38"/>
      <c r="N46" s="45"/>
      <c r="O46" s="45"/>
      <c r="P46" s="45"/>
      <c r="Q46" s="45"/>
      <c r="R46" s="45"/>
      <c r="S46" s="45"/>
      <c r="T46" s="45"/>
      <c r="U46" s="45"/>
      <c r="V46" s="45"/>
      <c r="W46" s="45"/>
    </row>
    <row collapsed="false" customFormat="true" customHeight="true" hidden="false" ht="12.75" outlineLevel="0" r="47" s="37">
      <c r="A47" s="40" t="s">
        <v>69</v>
      </c>
      <c r="B47" s="40"/>
      <c r="C47" s="41" t="s">
        <v>70</v>
      </c>
      <c r="D47" s="41"/>
      <c r="E47" s="41"/>
      <c r="F47" s="41"/>
      <c r="G47" s="41"/>
      <c r="H47" s="41"/>
      <c r="I47" s="41"/>
      <c r="J47" s="41"/>
      <c r="K47" s="41"/>
      <c r="L47" s="42" t="s">
        <v>4</v>
      </c>
      <c r="M47" s="42"/>
      <c r="N47" s="43" t="n">
        <f aca="false">'vl.6 Sklo'!N28</f>
        <v>600</v>
      </c>
      <c r="O47" s="43"/>
      <c r="P47" s="43"/>
      <c r="Q47" s="43"/>
      <c r="R47" s="43"/>
      <c r="S47" s="43" t="n">
        <f aca="false">'vl.6 Sklo'!S28</f>
        <v>18</v>
      </c>
      <c r="T47" s="43"/>
      <c r="U47" s="43"/>
      <c r="V47" s="43"/>
      <c r="W47" s="43"/>
    </row>
    <row collapsed="false" customFormat="false" customHeight="true" hidden="false" ht="12.75" outlineLevel="0" r="48">
      <c r="A48" s="40" t="s">
        <v>71</v>
      </c>
      <c r="B48" s="40"/>
      <c r="C48" s="41" t="s">
        <v>72</v>
      </c>
      <c r="D48" s="41"/>
      <c r="E48" s="41"/>
      <c r="F48" s="41"/>
      <c r="G48" s="41"/>
      <c r="H48" s="41"/>
      <c r="I48" s="41"/>
      <c r="J48" s="41"/>
      <c r="K48" s="41"/>
      <c r="L48" s="38" t="s">
        <v>7</v>
      </c>
      <c r="M48" s="38"/>
      <c r="N48" s="45"/>
      <c r="O48" s="45"/>
      <c r="P48" s="45"/>
      <c r="Q48" s="45"/>
      <c r="R48" s="45"/>
      <c r="S48" s="45"/>
      <c r="T48" s="45"/>
      <c r="U48" s="45"/>
      <c r="V48" s="45"/>
      <c r="W48" s="45"/>
    </row>
    <row collapsed="false" customFormat="false" customHeight="true" hidden="false" ht="12.75" outlineLevel="0" r="49">
      <c r="A49" s="40" t="s">
        <v>73</v>
      </c>
      <c r="B49" s="40"/>
      <c r="C49" s="41" t="s">
        <v>74</v>
      </c>
      <c r="D49" s="41"/>
      <c r="E49" s="41"/>
      <c r="F49" s="41"/>
      <c r="G49" s="41"/>
      <c r="H49" s="41"/>
      <c r="I49" s="41"/>
      <c r="J49" s="41"/>
      <c r="K49" s="41"/>
      <c r="L49" s="42" t="s">
        <v>4</v>
      </c>
      <c r="M49" s="42"/>
      <c r="N49" s="43" t="n">
        <f aca="false">'vl.8 Zodpovednost'!N23+'vl.8 Zodpovednost'!N24</f>
        <v>30000</v>
      </c>
      <c r="O49" s="43"/>
      <c r="P49" s="43"/>
      <c r="Q49" s="43"/>
      <c r="R49" s="43"/>
      <c r="S49" s="43" t="n">
        <f aca="false">'vl.8 Zodpovednost'!S25</f>
        <v>135</v>
      </c>
      <c r="T49" s="43"/>
      <c r="U49" s="43"/>
      <c r="V49" s="43"/>
      <c r="W49" s="43"/>
    </row>
    <row collapsed="false" customFormat="false" customHeight="true" hidden="false" ht="15" outlineLevel="0" r="50">
      <c r="A50" s="2"/>
      <c r="B50" s="2"/>
      <c r="C50" s="46" t="s">
        <v>75</v>
      </c>
      <c r="D50" s="46"/>
      <c r="E50" s="46"/>
      <c r="F50" s="46"/>
      <c r="G50" s="46"/>
      <c r="H50" s="46"/>
      <c r="I50" s="46"/>
      <c r="J50" s="46"/>
      <c r="K50" s="46"/>
      <c r="L50" s="46"/>
      <c r="M50" s="46"/>
      <c r="N50" s="46"/>
      <c r="O50" s="46"/>
      <c r="P50" s="46"/>
      <c r="Q50" s="46"/>
      <c r="R50" s="46"/>
      <c r="S50" s="47" t="n">
        <f aca="false">S42+S43+S45+S47+S49</f>
        <v>405.72</v>
      </c>
      <c r="T50" s="47"/>
      <c r="U50" s="47"/>
      <c r="V50" s="47"/>
      <c r="W50" s="47"/>
    </row>
    <row collapsed="false" customFormat="false" customHeight="true" hidden="false" ht="12.75" outlineLevel="0" r="51">
      <c r="A51" s="2"/>
      <c r="B51" s="2"/>
      <c r="C51" s="2"/>
      <c r="D51" s="2"/>
      <c r="E51" s="2"/>
      <c r="F51" s="2"/>
      <c r="G51" s="2"/>
      <c r="H51" s="2"/>
      <c r="I51" s="2"/>
      <c r="J51" s="2"/>
      <c r="K51" s="2"/>
      <c r="L51" s="2"/>
      <c r="M51" s="2"/>
      <c r="N51" s="2"/>
      <c r="O51" s="2"/>
      <c r="P51" s="2"/>
      <c r="Q51" s="2"/>
      <c r="R51" s="2"/>
      <c r="S51" s="2"/>
      <c r="T51" s="2"/>
      <c r="U51" s="2"/>
      <c r="V51" s="2"/>
      <c r="W51" s="2"/>
    </row>
    <row collapsed="false" customFormat="false" customHeight="true" hidden="false" ht="12.75" outlineLevel="0" r="52">
      <c r="A52" s="48" t="s">
        <v>76</v>
      </c>
      <c r="B52" s="2"/>
      <c r="C52" s="2"/>
      <c r="D52" s="2"/>
      <c r="E52" s="2"/>
      <c r="F52" s="2"/>
      <c r="G52" s="2"/>
      <c r="H52" s="2"/>
      <c r="I52" s="2"/>
      <c r="J52" s="2"/>
      <c r="K52" s="2"/>
      <c r="L52" s="2"/>
      <c r="M52" s="2"/>
      <c r="N52" s="2"/>
      <c r="O52" s="2"/>
      <c r="P52" s="2"/>
      <c r="Q52" s="2"/>
      <c r="R52" s="2"/>
      <c r="S52" s="2"/>
      <c r="T52" s="2"/>
      <c r="U52" s="2"/>
      <c r="V52" s="2"/>
      <c r="W52" s="2"/>
      <c r="Y52" s="49"/>
    </row>
    <row collapsed="false" customFormat="false" customHeight="true" hidden="false" ht="12.75" outlineLevel="0" r="53">
      <c r="A53" s="50" t="s">
        <v>77</v>
      </c>
      <c r="B53" s="50"/>
      <c r="C53" s="50"/>
      <c r="D53" s="50"/>
      <c r="E53" s="50"/>
      <c r="F53" s="50"/>
      <c r="G53" s="50"/>
      <c r="H53" s="50"/>
      <c r="I53" s="50"/>
      <c r="J53" s="50"/>
      <c r="K53" s="50"/>
      <c r="L53" s="50"/>
      <c r="M53" s="50"/>
      <c r="N53" s="50"/>
      <c r="O53" s="50"/>
      <c r="P53" s="50"/>
      <c r="Q53" s="50"/>
      <c r="R53" s="50"/>
      <c r="S53" s="50"/>
      <c r="T53" s="50"/>
      <c r="U53" s="50"/>
      <c r="V53" s="50"/>
      <c r="W53" s="50"/>
    </row>
    <row collapsed="false" customFormat="false" customHeight="true" hidden="false" ht="12.75" outlineLevel="0" r="54">
      <c r="A54" s="2"/>
      <c r="B54" s="51" t="s">
        <v>78</v>
      </c>
      <c r="C54" s="51"/>
      <c r="D54" s="51"/>
      <c r="E54" s="51"/>
      <c r="F54" s="51"/>
      <c r="G54" s="51" t="s">
        <v>79</v>
      </c>
      <c r="H54" s="51"/>
      <c r="I54" s="51"/>
      <c r="J54" s="51"/>
      <c r="K54" s="51"/>
      <c r="L54" s="51"/>
      <c r="M54" s="51"/>
      <c r="N54" s="51"/>
      <c r="O54" s="51"/>
      <c r="P54" s="51"/>
      <c r="Q54" s="51"/>
      <c r="R54" s="51"/>
      <c r="S54" s="51"/>
      <c r="T54" s="51"/>
      <c r="U54" s="51"/>
      <c r="V54" s="51"/>
      <c r="W54" s="51"/>
    </row>
    <row collapsed="false" customFormat="false" customHeight="true" hidden="false" ht="12.75" outlineLevel="0" r="55">
      <c r="A55" s="2"/>
      <c r="B55" s="51" t="s">
        <v>80</v>
      </c>
      <c r="C55" s="51"/>
      <c r="D55" s="51"/>
      <c r="E55" s="51"/>
      <c r="F55" s="51"/>
      <c r="G55" s="51" t="s">
        <v>81</v>
      </c>
      <c r="H55" s="51"/>
      <c r="I55" s="51"/>
      <c r="J55" s="51"/>
      <c r="K55" s="51"/>
      <c r="L55" s="51"/>
      <c r="M55" s="51"/>
      <c r="N55" s="51"/>
      <c r="O55" s="51"/>
      <c r="P55" s="51"/>
      <c r="Q55" s="51"/>
      <c r="R55" s="51"/>
      <c r="S55" s="51"/>
      <c r="T55" s="51"/>
      <c r="U55" s="51"/>
      <c r="V55" s="51"/>
      <c r="W55" s="51"/>
    </row>
    <row collapsed="false" customFormat="false" customHeight="true" hidden="false" ht="12.75" outlineLevel="0" r="56">
      <c r="A56" s="2"/>
      <c r="B56" s="51" t="s">
        <v>82</v>
      </c>
      <c r="C56" s="51"/>
      <c r="D56" s="51"/>
      <c r="E56" s="51"/>
      <c r="F56" s="51"/>
      <c r="G56" s="51" t="n">
        <v>3558</v>
      </c>
      <c r="H56" s="51"/>
      <c r="I56" s="51"/>
      <c r="J56" s="51"/>
      <c r="K56" s="51"/>
      <c r="L56" s="51"/>
      <c r="M56" s="51"/>
      <c r="N56" s="51"/>
      <c r="O56" s="51"/>
      <c r="P56" s="51"/>
      <c r="Q56" s="51"/>
      <c r="R56" s="51"/>
      <c r="S56" s="51"/>
      <c r="T56" s="51"/>
      <c r="U56" s="51"/>
      <c r="V56" s="51"/>
      <c r="W56" s="51"/>
    </row>
    <row collapsed="false" customFormat="false" customHeight="true" hidden="false" ht="12.75" outlineLevel="0" r="57">
      <c r="A57" s="2"/>
      <c r="B57" s="51" t="s">
        <v>83</v>
      </c>
      <c r="C57" s="51"/>
      <c r="D57" s="51"/>
      <c r="E57" s="51"/>
      <c r="F57" s="51"/>
      <c r="G57" s="51" t="str">
        <f aca="false">LEFT(AA5,2)&amp;4&amp;(RIGHT(AA5,LEN(AA5)-5))</f>
        <v>11411111</v>
      </c>
      <c r="H57" s="51"/>
      <c r="I57" s="51"/>
      <c r="J57" s="51"/>
      <c r="K57" s="51"/>
      <c r="L57" s="51"/>
      <c r="M57" s="51"/>
      <c r="N57" s="51"/>
      <c r="O57" s="51"/>
      <c r="P57" s="51"/>
      <c r="Q57" s="51"/>
      <c r="R57" s="51"/>
      <c r="S57" s="51"/>
      <c r="T57" s="51"/>
      <c r="U57" s="51"/>
      <c r="V57" s="51"/>
      <c r="W57" s="51"/>
    </row>
    <row collapsed="false" customFormat="false" customHeight="true" hidden="true" ht="12.75" outlineLevel="0" r="58">
      <c r="A58" s="52" t="s">
        <v>84</v>
      </c>
      <c r="B58" s="52"/>
      <c r="C58" s="52"/>
      <c r="D58" s="52"/>
      <c r="E58" s="52"/>
      <c r="F58" s="52"/>
      <c r="G58" s="52"/>
      <c r="H58" s="52"/>
      <c r="I58" s="52"/>
      <c r="J58" s="52"/>
      <c r="K58" s="52"/>
      <c r="L58" s="52"/>
      <c r="M58" s="52"/>
      <c r="N58" s="52"/>
      <c r="O58" s="52"/>
      <c r="P58" s="52"/>
      <c r="Q58" s="52"/>
      <c r="R58" s="52"/>
      <c r="S58" s="52"/>
      <c r="T58" s="52"/>
      <c r="U58" s="52"/>
      <c r="V58" s="52"/>
      <c r="W58" s="52"/>
    </row>
    <row collapsed="false" customFormat="false" customHeight="true" hidden="true" ht="12.75" outlineLevel="0" r="59">
      <c r="A59" s="2"/>
      <c r="B59" s="2"/>
      <c r="C59" s="2"/>
      <c r="D59" s="2"/>
      <c r="E59" s="53" t="s">
        <v>85</v>
      </c>
      <c r="F59" s="54" t="n">
        <f aca="false">S50/4</f>
        <v>101.43</v>
      </c>
      <c r="G59" s="54"/>
      <c r="H59" s="54"/>
      <c r="I59" s="54"/>
      <c r="J59" s="54"/>
      <c r="K59" s="54"/>
      <c r="L59" s="2" t="s">
        <v>86</v>
      </c>
      <c r="M59" s="55"/>
      <c r="N59" s="55"/>
      <c r="O59" s="56"/>
      <c r="P59" s="56"/>
      <c r="Q59" s="56"/>
      <c r="R59" s="56"/>
      <c r="S59" s="56"/>
      <c r="T59" s="56"/>
      <c r="U59" s="56"/>
      <c r="V59" s="56"/>
      <c r="W59" s="56"/>
    </row>
    <row collapsed="false" customFormat="false" customHeight="true" hidden="true" ht="12.75" outlineLevel="0" r="60">
      <c r="A60" s="2"/>
      <c r="B60" s="2"/>
      <c r="C60" s="2"/>
      <c r="D60" s="2"/>
      <c r="E60" s="53" t="s">
        <v>85</v>
      </c>
      <c r="F60" s="54" t="n">
        <f aca="false">S50/4</f>
        <v>101.43</v>
      </c>
      <c r="G60" s="54"/>
      <c r="H60" s="54"/>
      <c r="I60" s="54"/>
      <c r="J60" s="54"/>
      <c r="K60" s="54"/>
      <c r="L60" s="2" t="s">
        <v>87</v>
      </c>
      <c r="M60" s="55"/>
      <c r="N60" s="55"/>
      <c r="O60" s="56"/>
      <c r="P60" s="56"/>
      <c r="Q60" s="56"/>
      <c r="R60" s="56"/>
      <c r="S60" s="56"/>
      <c r="T60" s="56"/>
      <c r="U60" s="56"/>
      <c r="V60" s="56"/>
      <c r="W60" s="56"/>
    </row>
    <row collapsed="false" customFormat="false" customHeight="true" hidden="true" ht="12.75" outlineLevel="0" r="61">
      <c r="A61" s="2"/>
      <c r="B61" s="2"/>
      <c r="C61" s="2"/>
      <c r="D61" s="2"/>
      <c r="E61" s="53" t="s">
        <v>85</v>
      </c>
      <c r="F61" s="54" t="n">
        <f aca="false">S50/4</f>
        <v>101.43</v>
      </c>
      <c r="G61" s="54"/>
      <c r="H61" s="54"/>
      <c r="I61" s="54"/>
      <c r="J61" s="54"/>
      <c r="K61" s="54"/>
      <c r="L61" s="2" t="s">
        <v>88</v>
      </c>
      <c r="M61" s="55"/>
      <c r="N61" s="55"/>
      <c r="O61" s="56"/>
      <c r="P61" s="56"/>
      <c r="Q61" s="56"/>
      <c r="R61" s="56"/>
      <c r="S61" s="56"/>
      <c r="T61" s="56"/>
      <c r="U61" s="56"/>
      <c r="V61" s="56"/>
      <c r="W61" s="56"/>
    </row>
    <row collapsed="false" customFormat="false" customHeight="true" hidden="true" ht="12.75" outlineLevel="0" r="62">
      <c r="A62" s="2"/>
      <c r="B62" s="2"/>
      <c r="C62" s="2"/>
      <c r="D62" s="2"/>
      <c r="E62" s="53" t="s">
        <v>85</v>
      </c>
      <c r="F62" s="54" t="n">
        <f aca="false">S50/4</f>
        <v>101.43</v>
      </c>
      <c r="G62" s="54"/>
      <c r="H62" s="54"/>
      <c r="I62" s="54"/>
      <c r="J62" s="54"/>
      <c r="K62" s="54"/>
      <c r="L62" s="2" t="s">
        <v>89</v>
      </c>
      <c r="M62" s="55"/>
      <c r="N62" s="55"/>
      <c r="O62" s="56"/>
      <c r="P62" s="56"/>
      <c r="Q62" s="56"/>
      <c r="R62" s="56"/>
      <c r="S62" s="56"/>
      <c r="T62" s="56"/>
      <c r="U62" s="56"/>
      <c r="V62" s="56"/>
      <c r="W62" s="56"/>
    </row>
    <row collapsed="false" customFormat="false" customHeight="true" hidden="true" ht="12.75" outlineLevel="0" r="63">
      <c r="A63" s="28" t="s">
        <v>63</v>
      </c>
      <c r="B63" s="27" t="str">
        <f aca="false">"Alikvótne poistné za obdobie od "&amp;TEXT(AA6,"dd.mm.yyyy")&amp;" do "&amp;TEXT(VLOOKUP(AD17,AB20:AC23,2),"dd.mm.yyyy")&amp;" vo výške "&amp;TEXT(AD18,"# ###,00")&amp;" EUR je splatné "&amp;TEXT(AA6+5,"dd.mm.yyyy")&amp;"."</f>
        <v>Alikvótne poistné za obdobie od 11.08.2014 do 31.12.2014 vo výške 158,95 EUR je splatné 16.08.2014.</v>
      </c>
      <c r="C63" s="27"/>
      <c r="D63" s="27"/>
      <c r="E63" s="27"/>
      <c r="F63" s="27"/>
      <c r="G63" s="27"/>
      <c r="H63" s="27"/>
      <c r="I63" s="27"/>
      <c r="J63" s="27"/>
      <c r="K63" s="27"/>
      <c r="L63" s="27"/>
      <c r="M63" s="27"/>
      <c r="N63" s="27"/>
      <c r="O63" s="27"/>
      <c r="P63" s="27"/>
      <c r="Q63" s="27"/>
      <c r="R63" s="27"/>
      <c r="S63" s="27"/>
      <c r="T63" s="27"/>
      <c r="U63" s="27"/>
      <c r="V63" s="27"/>
      <c r="W63" s="27"/>
    </row>
    <row collapsed="false" customFormat="false" customHeight="false" hidden="false" ht="13.55" outlineLevel="0" r="64">
      <c r="A64" s="52" t="s">
        <v>90</v>
      </c>
      <c r="B64" s="52"/>
      <c r="C64" s="52"/>
      <c r="D64" s="52"/>
      <c r="E64" s="52"/>
      <c r="F64" s="52"/>
      <c r="G64" s="52"/>
      <c r="H64" s="52"/>
      <c r="I64" s="52"/>
      <c r="J64" s="52"/>
      <c r="K64" s="52"/>
      <c r="L64" s="52"/>
      <c r="M64" s="52"/>
      <c r="N64" s="52"/>
      <c r="O64" s="52"/>
      <c r="P64" s="52"/>
      <c r="Q64" s="52"/>
      <c r="R64" s="52"/>
      <c r="S64" s="52"/>
      <c r="T64" s="52"/>
      <c r="U64" s="52"/>
      <c r="V64" s="52"/>
      <c r="W64" s="52"/>
    </row>
    <row collapsed="false" customFormat="false" customHeight="false" hidden="false" ht="13.55" outlineLevel="0" r="65">
      <c r="A65" s="2"/>
      <c r="B65" s="2"/>
      <c r="C65" s="2"/>
      <c r="D65" s="2"/>
      <c r="E65" s="53" t="s">
        <v>85</v>
      </c>
      <c r="F65" s="54" t="n">
        <f aca="false">S50/2</f>
        <v>202.86</v>
      </c>
      <c r="G65" s="54"/>
      <c r="H65" s="54"/>
      <c r="I65" s="54"/>
      <c r="J65" s="54"/>
      <c r="K65" s="54"/>
      <c r="L65" s="2" t="s">
        <v>86</v>
      </c>
      <c r="M65" s="55"/>
      <c r="N65" s="55"/>
      <c r="O65" s="56"/>
      <c r="P65" s="56"/>
      <c r="Q65" s="56"/>
      <c r="R65" s="56"/>
      <c r="S65" s="56"/>
      <c r="T65" s="56"/>
      <c r="U65" s="56"/>
      <c r="V65" s="56"/>
      <c r="W65" s="56"/>
    </row>
    <row collapsed="false" customFormat="false" customHeight="false" hidden="false" ht="13.55" outlineLevel="0" r="66">
      <c r="A66" s="2"/>
      <c r="B66" s="2"/>
      <c r="C66" s="2"/>
      <c r="D66" s="2"/>
      <c r="E66" s="53" t="s">
        <v>85</v>
      </c>
      <c r="F66" s="54" t="n">
        <f aca="false">S50/2</f>
        <v>202.86</v>
      </c>
      <c r="G66" s="54"/>
      <c r="H66" s="54"/>
      <c r="I66" s="54"/>
      <c r="J66" s="54"/>
      <c r="K66" s="54"/>
      <c r="L66" s="2" t="s">
        <v>88</v>
      </c>
      <c r="M66" s="55"/>
      <c r="N66" s="55"/>
      <c r="O66" s="56"/>
      <c r="P66" s="56"/>
      <c r="Q66" s="56"/>
      <c r="R66" s="56"/>
      <c r="S66" s="56"/>
      <c r="T66" s="56"/>
      <c r="U66" s="56"/>
      <c r="V66" s="56"/>
      <c r="W66" s="56"/>
    </row>
    <row collapsed="false" customFormat="false" customHeight="true" hidden="false" ht="26.25" outlineLevel="0" r="67">
      <c r="A67" s="28" t="s">
        <v>63</v>
      </c>
      <c r="B67" s="27" t="str">
        <f aca="false">"Alikvótne poistné za obdobie od "&amp;TEXT(AA6,"dd.mm.yyyy")&amp;" do "&amp;TEXT(VLOOKUP(AD17,AB25:AC26,2),"dd.mm.yyyy")&amp;" vo výške "&amp;TEXT(AD18,"# ###,00")&amp;" EUR je splatné "&amp;TEXT(AA6+5,"dd.mm.yyyy")&amp;"."</f>
        <v>Alikvótne poistné za obdobie od 11.08.2014 do 31.12.2014 vo výške 158,95 EUR je splatné 16.08.2014.</v>
      </c>
      <c r="C67" s="27"/>
      <c r="D67" s="27"/>
      <c r="E67" s="27"/>
      <c r="F67" s="27"/>
      <c r="G67" s="27"/>
      <c r="H67" s="27"/>
      <c r="I67" s="27"/>
      <c r="J67" s="27"/>
      <c r="K67" s="27"/>
      <c r="L67" s="27"/>
      <c r="M67" s="27"/>
      <c r="N67" s="27"/>
      <c r="O67" s="27"/>
      <c r="P67" s="27"/>
      <c r="Q67" s="27"/>
      <c r="R67" s="27"/>
      <c r="S67" s="27"/>
      <c r="T67" s="27"/>
      <c r="U67" s="27"/>
      <c r="V67" s="27"/>
      <c r="W67" s="27"/>
    </row>
    <row collapsed="false" customFormat="false" customHeight="true" hidden="true" ht="12.75" outlineLevel="0" r="68">
      <c r="A68" s="57" t="s">
        <v>61</v>
      </c>
      <c r="B68" s="30" t="s">
        <v>91</v>
      </c>
      <c r="C68" s="30"/>
      <c r="D68" s="30"/>
      <c r="E68" s="30"/>
      <c r="F68" s="30"/>
      <c r="G68" s="30"/>
      <c r="H68" s="30"/>
      <c r="I68" s="30"/>
      <c r="J68" s="30"/>
      <c r="K68" s="30"/>
      <c r="L68" s="30"/>
      <c r="M68" s="30"/>
      <c r="N68" s="30"/>
      <c r="O68" s="30"/>
      <c r="P68" s="30"/>
      <c r="Q68" s="30"/>
      <c r="R68" s="30"/>
      <c r="S68" s="30"/>
      <c r="T68" s="30"/>
      <c r="U68" s="30"/>
      <c r="V68" s="30"/>
      <c r="W68" s="30"/>
    </row>
    <row collapsed="false" customFormat="false" customHeight="true" hidden="true" ht="12.75" outlineLevel="0" r="69">
      <c r="A69" s="28" t="s">
        <v>63</v>
      </c>
      <c r="B69" s="30" t="str">
        <f aca="false">"Alikvotné poistné za obdobie od "&amp;TEXT(AA6,"dd.mm.yyyy")&amp;" do "&amp; TEXT(DATE(YEAR(AA6),12,31),"dd.mm.yyyy")&amp;" vo výške "&amp;TEXT(AD16,"# ##0,00")&amp;" EUR je splatné "&amp;TEXT(AA6+5,"dd.mm.yyyy")&amp;"."</f>
        <v>Alikvotné poistné za obdobie od 11.08.2014 do 31.12.2014 vo výške 158,95 EUR je splatné 16.08.2014.</v>
      </c>
      <c r="C69" s="30"/>
      <c r="D69" s="30"/>
      <c r="E69" s="30"/>
      <c r="F69" s="30"/>
      <c r="G69" s="30"/>
      <c r="H69" s="30"/>
      <c r="I69" s="30"/>
      <c r="J69" s="30"/>
      <c r="K69" s="30"/>
      <c r="L69" s="30"/>
      <c r="M69" s="30"/>
      <c r="N69" s="30"/>
      <c r="O69" s="30"/>
      <c r="P69" s="30"/>
      <c r="Q69" s="30"/>
      <c r="R69" s="30"/>
      <c r="S69" s="30"/>
      <c r="T69" s="30"/>
      <c r="U69" s="30"/>
      <c r="V69" s="30"/>
      <c r="W69" s="30"/>
    </row>
    <row collapsed="false" customFormat="false" customHeight="false" hidden="false" ht="14.75" outlineLevel="0" r="70">
      <c r="A70" s="2"/>
      <c r="B70" s="2"/>
      <c r="C70" s="2"/>
      <c r="D70" s="2"/>
      <c r="E70" s="2"/>
      <c r="F70" s="2"/>
      <c r="G70" s="2"/>
      <c r="H70" s="2"/>
      <c r="I70" s="2"/>
      <c r="J70" s="2"/>
      <c r="K70" s="2"/>
      <c r="L70" s="2"/>
      <c r="M70" s="2"/>
      <c r="N70" s="2"/>
      <c r="O70" s="2"/>
      <c r="P70" s="2"/>
      <c r="Q70" s="2"/>
      <c r="R70" s="2"/>
      <c r="S70" s="2"/>
      <c r="T70" s="2"/>
      <c r="U70" s="2"/>
      <c r="V70" s="2"/>
      <c r="W70" s="2"/>
      <c r="X70" s="58"/>
    </row>
    <row collapsed="false" customFormat="false" customHeight="false" hidden="false" ht="14.75" outlineLevel="0" r="71">
      <c r="A71" s="48" t="s">
        <v>92</v>
      </c>
      <c r="B71" s="2"/>
      <c r="C71" s="59"/>
      <c r="D71" s="2"/>
      <c r="E71" s="2"/>
      <c r="F71" s="2"/>
      <c r="G71" s="2"/>
      <c r="H71" s="2"/>
      <c r="I71" s="2"/>
      <c r="J71" s="2"/>
      <c r="K71" s="2"/>
      <c r="L71" s="2"/>
      <c r="M71" s="2"/>
      <c r="N71" s="2"/>
      <c r="O71" s="2"/>
      <c r="P71" s="2"/>
      <c r="Q71" s="2"/>
      <c r="R71" s="2"/>
      <c r="S71" s="2"/>
      <c r="T71" s="2"/>
      <c r="U71" s="2"/>
      <c r="V71" s="2"/>
      <c r="W71" s="2"/>
      <c r="X71" s="58"/>
    </row>
    <row collapsed="false" customFormat="true" customHeight="true" hidden="false" ht="25.5" outlineLevel="0" r="72" s="58">
      <c r="A72" s="60" t="s">
        <v>93</v>
      </c>
      <c r="B72" s="60"/>
      <c r="C72" s="60"/>
      <c r="D72" s="60"/>
      <c r="E72" s="60"/>
      <c r="F72" s="60"/>
      <c r="G72" s="60"/>
      <c r="H72" s="60"/>
      <c r="I72" s="60"/>
      <c r="J72" s="60"/>
      <c r="K72" s="60"/>
      <c r="L72" s="60"/>
      <c r="M72" s="60"/>
      <c r="N72" s="60"/>
      <c r="O72" s="60"/>
      <c r="P72" s="60"/>
      <c r="Q72" s="60"/>
      <c r="R72" s="60"/>
      <c r="S72" s="60"/>
      <c r="T72" s="60"/>
      <c r="U72" s="60"/>
      <c r="V72" s="60"/>
      <c r="W72" s="60"/>
      <c r="Y72" s="1"/>
      <c r="Z72" s="61"/>
    </row>
    <row collapsed="false" customFormat="true" customHeight="true" hidden="false" ht="12.75" outlineLevel="0" r="73" s="58">
      <c r="A73" s="59"/>
      <c r="B73" s="59"/>
      <c r="C73" s="2"/>
      <c r="D73" s="2"/>
      <c r="E73" s="2"/>
      <c r="F73" s="2"/>
      <c r="G73" s="2"/>
      <c r="H73" s="2"/>
      <c r="I73" s="2"/>
      <c r="J73" s="2"/>
      <c r="K73" s="2"/>
      <c r="L73" s="2"/>
      <c r="M73" s="2"/>
      <c r="N73" s="2"/>
      <c r="O73" s="2"/>
      <c r="P73" s="2"/>
      <c r="Q73" s="2"/>
      <c r="R73" s="2"/>
      <c r="S73" s="2"/>
      <c r="T73" s="2"/>
      <c r="U73" s="2"/>
      <c r="V73" s="2"/>
      <c r="W73" s="2"/>
      <c r="Z73" s="61"/>
    </row>
    <row collapsed="false" customFormat="true" customHeight="true" hidden="false" ht="12.75" outlineLevel="0" r="74" s="58">
      <c r="A74" s="48" t="s">
        <v>94</v>
      </c>
      <c r="B74" s="2"/>
      <c r="C74" s="2"/>
      <c r="D74" s="2"/>
      <c r="E74" s="2"/>
      <c r="F74" s="53"/>
      <c r="G74" s="52"/>
      <c r="H74" s="2"/>
      <c r="I74" s="2"/>
      <c r="J74" s="2"/>
      <c r="K74" s="2"/>
      <c r="L74" s="2"/>
      <c r="M74" s="2"/>
      <c r="N74" s="2"/>
      <c r="O74" s="2"/>
      <c r="P74" s="2"/>
      <c r="Q74" s="2"/>
      <c r="R74" s="2"/>
      <c r="S74" s="2"/>
      <c r="T74" s="2"/>
      <c r="U74" s="2"/>
      <c r="V74" s="2"/>
      <c r="W74" s="2"/>
      <c r="Z74" s="62"/>
    </row>
    <row collapsed="false" customFormat="true" customHeight="true" hidden="false" ht="51" outlineLevel="0" r="75" s="58">
      <c r="A75" s="63" t="s">
        <v>58</v>
      </c>
      <c r="B75" s="27" t="s">
        <v>95</v>
      </c>
      <c r="C75" s="27"/>
      <c r="D75" s="27"/>
      <c r="E75" s="27"/>
      <c r="F75" s="27"/>
      <c r="G75" s="27"/>
      <c r="H75" s="27"/>
      <c r="I75" s="27"/>
      <c r="J75" s="27"/>
      <c r="K75" s="27"/>
      <c r="L75" s="27"/>
      <c r="M75" s="27"/>
      <c r="N75" s="27"/>
      <c r="O75" s="27"/>
      <c r="P75" s="27"/>
      <c r="Q75" s="27"/>
      <c r="R75" s="27"/>
      <c r="S75" s="27"/>
      <c r="T75" s="27"/>
      <c r="U75" s="27"/>
      <c r="V75" s="27"/>
      <c r="W75" s="27"/>
    </row>
    <row collapsed="false" customFormat="true" customHeight="true" hidden="false" ht="12.75" outlineLevel="0" r="76" s="58">
      <c r="A76" s="63" t="s">
        <v>61</v>
      </c>
      <c r="B76" s="27" t="s">
        <v>96</v>
      </c>
      <c r="C76" s="27"/>
      <c r="D76" s="27"/>
      <c r="E76" s="27"/>
      <c r="F76" s="27"/>
      <c r="G76" s="27"/>
      <c r="H76" s="27"/>
      <c r="I76" s="27"/>
      <c r="J76" s="27"/>
      <c r="K76" s="27"/>
      <c r="L76" s="27"/>
      <c r="M76" s="27"/>
      <c r="N76" s="27"/>
      <c r="O76" s="27"/>
      <c r="P76" s="27"/>
      <c r="Q76" s="27"/>
      <c r="R76" s="27"/>
      <c r="S76" s="27"/>
      <c r="T76" s="27"/>
      <c r="U76" s="27"/>
      <c r="V76" s="27"/>
      <c r="W76" s="27"/>
    </row>
    <row collapsed="false" customFormat="true" customHeight="true" hidden="false" ht="24.75" outlineLevel="0" r="77" s="58">
      <c r="A77" s="2"/>
      <c r="B77" s="27" t="s">
        <v>97</v>
      </c>
      <c r="C77" s="27"/>
      <c r="D77" s="27"/>
      <c r="E77" s="27"/>
      <c r="F77" s="27"/>
      <c r="G77" s="27"/>
      <c r="H77" s="27"/>
      <c r="I77" s="27"/>
      <c r="J77" s="27"/>
      <c r="K77" s="27"/>
      <c r="L77" s="27"/>
      <c r="M77" s="27"/>
      <c r="N77" s="27"/>
      <c r="O77" s="27"/>
      <c r="P77" s="27"/>
      <c r="Q77" s="27"/>
      <c r="R77" s="27"/>
      <c r="S77" s="27"/>
      <c r="T77" s="27"/>
      <c r="U77" s="27"/>
      <c r="V77" s="27"/>
      <c r="W77" s="27"/>
      <c r="Z77" s="64"/>
    </row>
    <row collapsed="false" customFormat="true" customHeight="true" hidden="false" ht="12.75" outlineLevel="0" r="78" s="58">
      <c r="A78" s="59"/>
      <c r="B78" s="65" t="s">
        <v>98</v>
      </c>
      <c r="C78" s="2"/>
      <c r="D78" s="2"/>
      <c r="E78" s="2"/>
      <c r="F78" s="2"/>
      <c r="G78" s="2"/>
      <c r="H78" s="2"/>
      <c r="I78" s="2"/>
      <c r="J78" s="2"/>
      <c r="K78" s="2"/>
      <c r="L78" s="59"/>
      <c r="M78" s="59"/>
      <c r="N78" s="59"/>
      <c r="O78" s="59"/>
      <c r="P78" s="59"/>
      <c r="Q78" s="59"/>
      <c r="R78" s="59"/>
      <c r="S78" s="59"/>
      <c r="T78" s="59"/>
      <c r="U78" s="59"/>
      <c r="V78" s="59"/>
      <c r="W78" s="59"/>
      <c r="Z78" s="64"/>
    </row>
    <row collapsed="false" customFormat="true" customHeight="true" hidden="false" ht="12.75" outlineLevel="0" r="79" s="58">
      <c r="A79" s="59"/>
      <c r="B79" s="52" t="s">
        <v>99</v>
      </c>
      <c r="C79" s="2"/>
      <c r="D79" s="2"/>
      <c r="E79" s="2"/>
      <c r="F79" s="2"/>
      <c r="G79" s="2"/>
      <c r="H79" s="2"/>
      <c r="I79" s="2"/>
      <c r="J79" s="2"/>
      <c r="K79" s="2"/>
      <c r="L79" s="59"/>
      <c r="M79" s="59"/>
      <c r="N79" s="59"/>
      <c r="O79" s="59"/>
      <c r="P79" s="59"/>
      <c r="Q79" s="59"/>
      <c r="R79" s="59"/>
      <c r="S79" s="59"/>
      <c r="T79" s="59"/>
      <c r="U79" s="59"/>
      <c r="V79" s="59"/>
      <c r="W79" s="59"/>
      <c r="Z79" s="64"/>
    </row>
    <row collapsed="false" customFormat="true" customHeight="true" hidden="false" ht="12.75" outlineLevel="0" r="80" s="58">
      <c r="A80" s="59"/>
      <c r="B80" s="52" t="s">
        <v>100</v>
      </c>
      <c r="C80" s="2"/>
      <c r="D80" s="2"/>
      <c r="E80" s="2"/>
      <c r="F80" s="2"/>
      <c r="G80" s="2"/>
      <c r="H80" s="2"/>
      <c r="I80" s="2"/>
      <c r="J80" s="2"/>
      <c r="K80" s="2"/>
      <c r="L80" s="59"/>
      <c r="M80" s="59"/>
      <c r="N80" s="59"/>
      <c r="O80" s="59"/>
      <c r="P80" s="59"/>
      <c r="Q80" s="59"/>
      <c r="R80" s="59"/>
      <c r="S80" s="59"/>
      <c r="T80" s="59"/>
      <c r="U80" s="59"/>
      <c r="V80" s="59"/>
      <c r="W80" s="59"/>
      <c r="Z80" s="61"/>
    </row>
    <row collapsed="false" customFormat="true" customHeight="true" hidden="false" ht="12.75" outlineLevel="0" r="81" s="58">
      <c r="A81" s="59"/>
      <c r="B81" s="52" t="s">
        <v>101</v>
      </c>
      <c r="C81" s="2"/>
      <c r="D81" s="2"/>
      <c r="E81" s="2"/>
      <c r="F81" s="2"/>
      <c r="G81" s="2"/>
      <c r="H81" s="2"/>
      <c r="I81" s="2"/>
      <c r="J81" s="2"/>
      <c r="K81" s="2"/>
      <c r="L81" s="59"/>
      <c r="M81" s="59"/>
      <c r="N81" s="59"/>
      <c r="O81" s="59"/>
      <c r="P81" s="59"/>
      <c r="Q81" s="59"/>
      <c r="R81" s="59"/>
      <c r="S81" s="59"/>
      <c r="T81" s="59"/>
      <c r="U81" s="59"/>
      <c r="V81" s="59"/>
      <c r="W81" s="59"/>
      <c r="Z81" s="61"/>
    </row>
    <row collapsed="false" customFormat="true" customHeight="true" hidden="false" ht="12.75" outlineLevel="0" r="82" s="58">
      <c r="A82" s="59"/>
      <c r="B82" s="52" t="s">
        <v>102</v>
      </c>
      <c r="C82" s="2"/>
      <c r="D82" s="2"/>
      <c r="E82" s="2"/>
      <c r="F82" s="2"/>
      <c r="G82" s="2"/>
      <c r="H82" s="2"/>
      <c r="I82" s="2"/>
      <c r="J82" s="2"/>
      <c r="K82" s="2"/>
      <c r="L82" s="59"/>
      <c r="M82" s="59"/>
      <c r="N82" s="59"/>
      <c r="O82" s="59"/>
      <c r="P82" s="59"/>
      <c r="Q82" s="59"/>
      <c r="R82" s="59"/>
      <c r="S82" s="59"/>
      <c r="T82" s="59"/>
      <c r="U82" s="59"/>
      <c r="V82" s="59"/>
      <c r="W82" s="59"/>
      <c r="Z82" s="61"/>
    </row>
    <row collapsed="false" customFormat="true" customHeight="true" hidden="false" ht="12.75" outlineLevel="0" r="83" s="58">
      <c r="A83" s="59" t="s">
        <v>63</v>
      </c>
      <c r="B83" s="66" t="s">
        <v>103</v>
      </c>
      <c r="C83" s="66"/>
      <c r="D83" s="66"/>
      <c r="E83" s="66"/>
      <c r="F83" s="66"/>
      <c r="G83" s="66"/>
      <c r="H83" s="66"/>
      <c r="I83" s="66"/>
      <c r="J83" s="66"/>
      <c r="K83" s="66"/>
      <c r="L83" s="66"/>
      <c r="M83" s="66"/>
      <c r="N83" s="66"/>
      <c r="O83" s="66"/>
      <c r="P83" s="66"/>
      <c r="Q83" s="66"/>
      <c r="R83" s="66"/>
      <c r="S83" s="66"/>
      <c r="T83" s="66"/>
      <c r="U83" s="66"/>
      <c r="V83" s="66"/>
      <c r="W83" s="66"/>
    </row>
    <row collapsed="false" customFormat="true" customHeight="true" hidden="false" ht="24.75" outlineLevel="0" r="84" s="58">
      <c r="A84" s="67"/>
      <c r="B84" s="27" t="s">
        <v>104</v>
      </c>
      <c r="C84" s="27"/>
      <c r="D84" s="27"/>
      <c r="E84" s="27"/>
      <c r="F84" s="27"/>
      <c r="G84" s="27"/>
      <c r="H84" s="27"/>
      <c r="I84" s="27"/>
      <c r="J84" s="27"/>
      <c r="K84" s="27"/>
      <c r="L84" s="27"/>
      <c r="M84" s="27"/>
      <c r="N84" s="27"/>
      <c r="O84" s="27"/>
      <c r="P84" s="27"/>
      <c r="Q84" s="27"/>
      <c r="R84" s="27"/>
      <c r="S84" s="27"/>
      <c r="T84" s="27"/>
      <c r="U84" s="27"/>
      <c r="V84" s="27"/>
      <c r="W84" s="27"/>
    </row>
    <row collapsed="false" customFormat="true" customHeight="true" hidden="false" ht="12.75" outlineLevel="0" r="85" s="58">
      <c r="A85" s="59" t="s">
        <v>65</v>
      </c>
      <c r="B85" s="66" t="s">
        <v>105</v>
      </c>
      <c r="C85" s="66"/>
      <c r="D85" s="66"/>
      <c r="E85" s="66"/>
      <c r="F85" s="66"/>
      <c r="G85" s="66"/>
      <c r="H85" s="66"/>
      <c r="I85" s="66"/>
      <c r="J85" s="66"/>
      <c r="K85" s="66"/>
      <c r="L85" s="66"/>
      <c r="M85" s="66"/>
      <c r="N85" s="66"/>
      <c r="O85" s="66"/>
      <c r="P85" s="66"/>
      <c r="Q85" s="66"/>
      <c r="R85" s="66"/>
      <c r="S85" s="66"/>
      <c r="T85" s="66"/>
      <c r="U85" s="66"/>
      <c r="V85" s="66"/>
      <c r="W85" s="66"/>
    </row>
    <row collapsed="false" customFormat="true" customHeight="true" hidden="false" ht="24.75" outlineLevel="0" r="86" s="58">
      <c r="A86" s="59"/>
      <c r="B86" s="27" t="s">
        <v>106</v>
      </c>
      <c r="C86" s="27"/>
      <c r="D86" s="27"/>
      <c r="E86" s="27"/>
      <c r="F86" s="27"/>
      <c r="G86" s="27"/>
      <c r="H86" s="27"/>
      <c r="I86" s="27"/>
      <c r="J86" s="27"/>
      <c r="K86" s="27"/>
      <c r="L86" s="27"/>
      <c r="M86" s="27"/>
      <c r="N86" s="27"/>
      <c r="O86" s="27"/>
      <c r="P86" s="27"/>
      <c r="Q86" s="27"/>
      <c r="R86" s="27"/>
      <c r="S86" s="27"/>
      <c r="T86" s="27"/>
      <c r="U86" s="27"/>
      <c r="V86" s="27"/>
      <c r="W86" s="27"/>
    </row>
    <row collapsed="false" customFormat="true" customHeight="true" hidden="false" ht="12.75" outlineLevel="0" r="87" s="58">
      <c r="A87" s="68" t="s">
        <v>67</v>
      </c>
      <c r="B87" s="30" t="s">
        <v>107</v>
      </c>
      <c r="C87" s="30"/>
      <c r="D87" s="30"/>
      <c r="E87" s="30"/>
      <c r="F87" s="30"/>
      <c r="G87" s="30"/>
      <c r="H87" s="30"/>
      <c r="I87" s="30"/>
      <c r="J87" s="30"/>
      <c r="K87" s="30"/>
      <c r="L87" s="30"/>
      <c r="M87" s="30"/>
      <c r="N87" s="30"/>
      <c r="O87" s="30"/>
      <c r="P87" s="30"/>
      <c r="Q87" s="30"/>
      <c r="R87" s="30"/>
      <c r="S87" s="30"/>
      <c r="T87" s="30"/>
      <c r="U87" s="30"/>
      <c r="V87" s="30"/>
      <c r="W87" s="30"/>
    </row>
    <row collapsed="false" customFormat="true" customHeight="true" hidden="false" ht="24.75" outlineLevel="0" r="88" s="58">
      <c r="A88" s="28" t="s">
        <v>69</v>
      </c>
      <c r="B88" s="27" t="s">
        <v>108</v>
      </c>
      <c r="C88" s="27"/>
      <c r="D88" s="27"/>
      <c r="E88" s="27"/>
      <c r="F88" s="27"/>
      <c r="G88" s="27"/>
      <c r="H88" s="27"/>
      <c r="I88" s="27"/>
      <c r="J88" s="27"/>
      <c r="K88" s="27"/>
      <c r="L88" s="27"/>
      <c r="M88" s="27"/>
      <c r="N88" s="27"/>
      <c r="O88" s="27"/>
      <c r="P88" s="27"/>
      <c r="Q88" s="27"/>
      <c r="R88" s="27"/>
      <c r="S88" s="27"/>
      <c r="T88" s="27"/>
      <c r="U88" s="27"/>
      <c r="V88" s="27"/>
      <c r="W88" s="27"/>
    </row>
    <row collapsed="false" customFormat="true" customHeight="true" hidden="false" ht="37.5" outlineLevel="0" r="89" s="58">
      <c r="A89" s="28" t="s">
        <v>71</v>
      </c>
      <c r="B89" s="27" t="s">
        <v>109</v>
      </c>
      <c r="C89" s="27"/>
      <c r="D89" s="27"/>
      <c r="E89" s="27"/>
      <c r="F89" s="27"/>
      <c r="G89" s="27"/>
      <c r="H89" s="27"/>
      <c r="I89" s="27"/>
      <c r="J89" s="27"/>
      <c r="K89" s="27"/>
      <c r="L89" s="27"/>
      <c r="M89" s="27"/>
      <c r="N89" s="27"/>
      <c r="O89" s="27"/>
      <c r="P89" s="27"/>
      <c r="Q89" s="27"/>
      <c r="R89" s="27"/>
      <c r="S89" s="27"/>
      <c r="T89" s="27"/>
      <c r="U89" s="27"/>
      <c r="V89" s="27"/>
      <c r="W89" s="27"/>
    </row>
    <row collapsed="false" customFormat="true" customHeight="true" hidden="false" ht="12.75" outlineLevel="0" r="90" s="58">
      <c r="A90" s="28" t="s">
        <v>73</v>
      </c>
      <c r="B90" s="50" t="s">
        <v>110</v>
      </c>
      <c r="C90" s="50"/>
      <c r="D90" s="50"/>
      <c r="E90" s="50"/>
      <c r="F90" s="50"/>
      <c r="G90" s="50"/>
      <c r="H90" s="50"/>
      <c r="I90" s="50"/>
      <c r="J90" s="50"/>
      <c r="K90" s="50"/>
      <c r="L90" s="50"/>
      <c r="M90" s="50"/>
      <c r="N90" s="50"/>
      <c r="O90" s="50"/>
      <c r="P90" s="50"/>
      <c r="Q90" s="50"/>
      <c r="R90" s="50"/>
      <c r="S90" s="50"/>
      <c r="T90" s="50"/>
      <c r="U90" s="50"/>
      <c r="V90" s="50"/>
      <c r="W90" s="50"/>
    </row>
    <row collapsed="false" customFormat="true" customHeight="true" hidden="false" ht="26.25" outlineLevel="0" r="91" s="58">
      <c r="A91" s="28" t="s">
        <v>111</v>
      </c>
      <c r="B91" s="27" t="s">
        <v>112</v>
      </c>
      <c r="C91" s="27"/>
      <c r="D91" s="27"/>
      <c r="E91" s="27"/>
      <c r="F91" s="27"/>
      <c r="G91" s="27"/>
      <c r="H91" s="27"/>
      <c r="I91" s="27"/>
      <c r="J91" s="27"/>
      <c r="K91" s="27"/>
      <c r="L91" s="27"/>
      <c r="M91" s="27"/>
      <c r="N91" s="27"/>
      <c r="O91" s="27"/>
      <c r="P91" s="27"/>
      <c r="Q91" s="27"/>
      <c r="R91" s="27"/>
      <c r="S91" s="27"/>
      <c r="T91" s="27"/>
      <c r="U91" s="27"/>
      <c r="V91" s="27"/>
      <c r="W91" s="27"/>
    </row>
    <row collapsed="false" customFormat="true" customHeight="true" hidden="false" ht="51.75" outlineLevel="0" r="92" s="58">
      <c r="A92" s="28" t="s">
        <v>113</v>
      </c>
      <c r="B92" s="30" t="s">
        <v>114</v>
      </c>
      <c r="C92" s="30"/>
      <c r="D92" s="30"/>
      <c r="E92" s="30"/>
      <c r="F92" s="30"/>
      <c r="G92" s="30"/>
      <c r="H92" s="30"/>
      <c r="I92" s="30"/>
      <c r="J92" s="30"/>
      <c r="K92" s="30"/>
      <c r="L92" s="30"/>
      <c r="M92" s="30"/>
      <c r="N92" s="30"/>
      <c r="O92" s="30"/>
      <c r="P92" s="30"/>
      <c r="Q92" s="30"/>
      <c r="R92" s="30"/>
      <c r="S92" s="30"/>
      <c r="T92" s="30"/>
      <c r="U92" s="30"/>
      <c r="V92" s="30"/>
      <c r="W92" s="30"/>
    </row>
    <row collapsed="false" customFormat="true" customHeight="true" hidden="false" ht="37.5" outlineLevel="0" r="93" s="58">
      <c r="A93" s="28" t="s">
        <v>115</v>
      </c>
      <c r="B93" s="30" t="s">
        <v>116</v>
      </c>
      <c r="C93" s="30"/>
      <c r="D93" s="30"/>
      <c r="E93" s="30"/>
      <c r="F93" s="30"/>
      <c r="G93" s="30"/>
      <c r="H93" s="30"/>
      <c r="I93" s="30"/>
      <c r="J93" s="30"/>
      <c r="K93" s="30"/>
      <c r="L93" s="30"/>
      <c r="M93" s="30"/>
      <c r="N93" s="30"/>
      <c r="O93" s="30"/>
      <c r="P93" s="30"/>
      <c r="Q93" s="30"/>
      <c r="R93" s="30"/>
      <c r="S93" s="30"/>
      <c r="T93" s="30"/>
      <c r="U93" s="30"/>
      <c r="V93" s="30"/>
      <c r="W93" s="30"/>
    </row>
    <row collapsed="false" customFormat="true" customHeight="true" hidden="false" ht="38.25" outlineLevel="0" r="94" s="58">
      <c r="A94" s="28" t="s">
        <v>117</v>
      </c>
      <c r="B94" s="69" t="s">
        <v>118</v>
      </c>
      <c r="C94" s="69"/>
      <c r="D94" s="69"/>
      <c r="E94" s="69"/>
      <c r="F94" s="69"/>
      <c r="G94" s="69"/>
      <c r="H94" s="69"/>
      <c r="I94" s="69"/>
      <c r="J94" s="69"/>
      <c r="K94" s="69"/>
      <c r="L94" s="69"/>
      <c r="M94" s="69"/>
      <c r="N94" s="69"/>
      <c r="O94" s="69"/>
      <c r="P94" s="69"/>
      <c r="Q94" s="69"/>
      <c r="R94" s="69"/>
      <c r="S94" s="69"/>
      <c r="T94" s="69"/>
      <c r="U94" s="69"/>
      <c r="V94" s="69"/>
      <c r="W94" s="69"/>
      <c r="X94" s="1"/>
      <c r="Z94" s="1"/>
      <c r="AA94" s="1"/>
    </row>
    <row collapsed="false" customFormat="false" customHeight="false" hidden="false" ht="14.75" outlineLevel="0" r="95">
      <c r="A95" s="59"/>
      <c r="B95" s="59"/>
      <c r="C95" s="59"/>
      <c r="D95" s="59"/>
      <c r="E95" s="59"/>
      <c r="F95" s="59"/>
      <c r="G95" s="59"/>
      <c r="H95" s="59"/>
      <c r="I95" s="59"/>
      <c r="J95" s="59"/>
      <c r="K95" s="59"/>
      <c r="L95" s="59"/>
      <c r="M95" s="59"/>
      <c r="N95" s="59"/>
      <c r="O95" s="59"/>
      <c r="P95" s="59"/>
      <c r="Q95" s="59"/>
      <c r="R95" s="59"/>
      <c r="S95" s="59"/>
      <c r="T95" s="59"/>
      <c r="U95" s="59"/>
      <c r="V95" s="59"/>
      <c r="W95" s="59"/>
      <c r="Y95" s="58"/>
    </row>
    <row collapsed="false" customFormat="false" customHeight="false" hidden="false" ht="13.55" outlineLevel="0" r="96">
      <c r="A96" s="50" t="str">
        <f aca="false">AA9&amp;", "&amp;TEXT(AA14,"dd.mm.yyyy")</f>
        <v>Ipeľské Úľany, 06.08.2014</v>
      </c>
      <c r="B96" s="50"/>
      <c r="C96" s="50"/>
      <c r="D96" s="50"/>
      <c r="E96" s="50"/>
      <c r="F96" s="50"/>
      <c r="G96" s="50"/>
      <c r="H96" s="50"/>
      <c r="I96" s="50"/>
      <c r="J96" s="50"/>
      <c r="K96" s="2"/>
      <c r="L96" s="2"/>
      <c r="M96" s="50" t="str">
        <f aca="false">AA9&amp;", "&amp;TEXT(AA14,"dd.mm.yyyy")</f>
        <v>Ipeľské Úľany, 06.08.2014</v>
      </c>
      <c r="N96" s="50"/>
      <c r="O96" s="50"/>
      <c r="P96" s="50"/>
      <c r="Q96" s="50"/>
      <c r="R96" s="50"/>
      <c r="S96" s="50"/>
      <c r="T96" s="50"/>
      <c r="U96" s="50"/>
      <c r="V96" s="50"/>
      <c r="W96" s="50"/>
    </row>
    <row collapsed="false" customFormat="false" customHeight="false" hidden="false" ht="13.55" outlineLevel="0" r="97">
      <c r="A97" s="55"/>
      <c r="B97" s="70"/>
      <c r="C97" s="55"/>
      <c r="D97" s="55"/>
      <c r="E97" s="55"/>
      <c r="F97" s="55"/>
      <c r="G97" s="55"/>
      <c r="H97" s="55"/>
      <c r="I97" s="55"/>
      <c r="J97" s="2"/>
      <c r="K97" s="2"/>
      <c r="L97" s="2"/>
      <c r="M97" s="2"/>
      <c r="N97" s="2"/>
      <c r="O97" s="2"/>
      <c r="P97" s="2"/>
      <c r="Q97" s="2"/>
      <c r="R97" s="2"/>
      <c r="S97" s="2"/>
      <c r="T97" s="2"/>
      <c r="U97" s="2"/>
      <c r="V97" s="2"/>
      <c r="W97" s="2"/>
    </row>
    <row collapsed="false" customFormat="false" customHeight="false" hidden="false" ht="13.55" outlineLevel="0" r="98">
      <c r="A98" s="55"/>
      <c r="B98" s="70"/>
      <c r="C98" s="55"/>
      <c r="D98" s="55"/>
      <c r="E98" s="55"/>
      <c r="F98" s="55"/>
      <c r="G98" s="55"/>
      <c r="H98" s="55"/>
      <c r="I98" s="55"/>
      <c r="J98" s="2"/>
      <c r="K98" s="2"/>
      <c r="L98" s="2"/>
      <c r="M98" s="2"/>
      <c r="N98" s="2"/>
      <c r="O98" s="2"/>
      <c r="P98" s="2"/>
      <c r="Q98" s="2"/>
      <c r="R98" s="2"/>
      <c r="S98" s="2"/>
      <c r="T98" s="2"/>
      <c r="U98" s="2"/>
      <c r="V98" s="2"/>
      <c r="W98" s="2"/>
    </row>
    <row collapsed="false" customFormat="false" customHeight="false" hidden="false" ht="13.55" outlineLevel="0" r="99">
      <c r="A99" s="55"/>
      <c r="B99" s="70"/>
      <c r="C99" s="55"/>
      <c r="D99" s="55"/>
      <c r="E99" s="55"/>
      <c r="F99" s="55"/>
      <c r="G99" s="55"/>
      <c r="H99" s="55"/>
      <c r="I99" s="55"/>
      <c r="J99" s="2"/>
      <c r="K99" s="2"/>
      <c r="L99" s="2"/>
      <c r="M99" s="2"/>
      <c r="N99" s="2"/>
      <c r="O99" s="2"/>
      <c r="P99" s="2"/>
      <c r="Q99" s="2"/>
      <c r="R99" s="2"/>
      <c r="S99" s="2"/>
      <c r="T99" s="2"/>
      <c r="U99" s="2"/>
      <c r="V99" s="2"/>
      <c r="W99" s="2"/>
    </row>
    <row collapsed="false" customFormat="false" customHeight="false" hidden="false" ht="13.55" outlineLevel="0" r="100">
      <c r="A100" s="55"/>
      <c r="B100" s="70"/>
      <c r="C100" s="55"/>
      <c r="D100" s="55"/>
      <c r="E100" s="55"/>
      <c r="F100" s="55"/>
      <c r="G100" s="55"/>
      <c r="H100" s="55"/>
      <c r="I100" s="55"/>
      <c r="J100" s="2"/>
      <c r="K100" s="2"/>
      <c r="L100" s="2"/>
      <c r="M100" s="2"/>
      <c r="N100" s="2"/>
      <c r="O100" s="2"/>
      <c r="P100" s="2"/>
      <c r="Q100" s="2"/>
      <c r="R100" s="2"/>
      <c r="S100" s="2"/>
      <c r="T100" s="2"/>
      <c r="U100" s="2"/>
      <c r="V100" s="2"/>
      <c r="W100" s="2"/>
    </row>
    <row collapsed="false" customFormat="false" customHeight="false" hidden="false" ht="13.55" outlineLevel="0" r="101">
      <c r="A101" s="55"/>
      <c r="B101" s="55"/>
      <c r="C101" s="55"/>
      <c r="D101" s="55"/>
      <c r="E101" s="55"/>
      <c r="F101" s="55"/>
      <c r="G101" s="55"/>
      <c r="H101" s="55"/>
      <c r="I101" s="55"/>
      <c r="J101" s="2"/>
      <c r="K101" s="2"/>
      <c r="L101" s="2"/>
      <c r="M101" s="2"/>
      <c r="N101" s="2"/>
      <c r="O101" s="2"/>
      <c r="P101" s="2"/>
      <c r="Q101" s="2"/>
      <c r="R101" s="2"/>
      <c r="S101" s="2"/>
      <c r="T101" s="2"/>
      <c r="U101" s="2"/>
      <c r="V101" s="2"/>
      <c r="W101" s="2"/>
    </row>
    <row collapsed="false" customFormat="false" customHeight="false" hidden="false" ht="13.55" outlineLevel="0" r="102">
      <c r="A102" s="2"/>
      <c r="B102" s="2"/>
      <c r="C102" s="2"/>
      <c r="D102" s="2"/>
      <c r="E102" s="2"/>
      <c r="F102" s="2"/>
      <c r="G102" s="2"/>
      <c r="H102" s="2"/>
      <c r="I102" s="2"/>
      <c r="J102" s="2"/>
      <c r="K102" s="2"/>
      <c r="L102" s="2"/>
      <c r="M102" s="2"/>
      <c r="N102" s="2"/>
      <c r="O102" s="2"/>
      <c r="P102" s="2"/>
      <c r="Q102" s="2"/>
      <c r="R102" s="2"/>
      <c r="S102" s="2"/>
      <c r="T102" s="2"/>
      <c r="U102" s="2"/>
      <c r="V102" s="2"/>
      <c r="W102" s="2"/>
    </row>
    <row collapsed="false" customFormat="false" customHeight="false" hidden="false" ht="13.55" outlineLevel="0" r="103">
      <c r="A103" s="2"/>
      <c r="B103" s="2"/>
      <c r="C103" s="2"/>
      <c r="D103" s="2"/>
      <c r="E103" s="2"/>
      <c r="F103" s="2"/>
      <c r="G103" s="2"/>
      <c r="H103" s="2"/>
      <c r="I103" s="2"/>
      <c r="J103" s="2"/>
      <c r="K103" s="2"/>
      <c r="L103" s="2"/>
      <c r="M103" s="2"/>
      <c r="N103" s="2"/>
      <c r="O103" s="2"/>
      <c r="P103" s="2"/>
      <c r="Q103" s="2"/>
      <c r="R103" s="2"/>
      <c r="S103" s="2"/>
      <c r="T103" s="2"/>
      <c r="U103" s="2"/>
      <c r="V103" s="2"/>
      <c r="W103" s="2"/>
    </row>
    <row collapsed="false" customFormat="false" customHeight="false" hidden="false" ht="13.55" outlineLevel="0" r="104">
      <c r="A104" s="55"/>
      <c r="B104" s="71"/>
      <c r="C104" s="71"/>
      <c r="D104" s="71"/>
      <c r="E104" s="71"/>
      <c r="F104" s="71"/>
      <c r="G104" s="71"/>
      <c r="H104" s="71"/>
      <c r="I104" s="71"/>
      <c r="J104" s="71"/>
      <c r="K104" s="2"/>
      <c r="L104" s="2"/>
      <c r="M104" s="2"/>
      <c r="N104" s="71"/>
      <c r="O104" s="71"/>
      <c r="P104" s="71"/>
      <c r="Q104" s="71"/>
      <c r="R104" s="71"/>
      <c r="S104" s="71"/>
      <c r="T104" s="71"/>
      <c r="U104" s="71"/>
      <c r="V104" s="71"/>
      <c r="W104" s="2"/>
    </row>
    <row collapsed="false" customFormat="false" customHeight="false" hidden="false" ht="13.55" outlineLevel="0" r="105">
      <c r="A105" s="2"/>
      <c r="B105" s="72" t="s">
        <v>119</v>
      </c>
      <c r="C105" s="72"/>
      <c r="D105" s="72"/>
      <c r="E105" s="72"/>
      <c r="F105" s="72"/>
      <c r="G105" s="72"/>
      <c r="H105" s="72"/>
      <c r="I105" s="72"/>
      <c r="J105" s="72"/>
      <c r="K105" s="2"/>
      <c r="L105" s="2"/>
      <c r="M105" s="2"/>
      <c r="N105" s="72" t="s">
        <v>120</v>
      </c>
      <c r="O105" s="72"/>
      <c r="P105" s="72"/>
      <c r="Q105" s="72"/>
      <c r="R105" s="72"/>
      <c r="S105" s="72"/>
      <c r="T105" s="72"/>
      <c r="U105" s="72"/>
      <c r="V105" s="72"/>
      <c r="W105" s="2"/>
    </row>
    <row collapsed="false" customFormat="false" customHeight="false" hidden="false" ht="13.55" outlineLevel="0" r="106">
      <c r="A106" s="2"/>
      <c r="B106" s="26" t="str">
        <f aca="false">AA7</f>
        <v>Magdaléna Tóthová</v>
      </c>
      <c r="C106" s="26"/>
      <c r="D106" s="26"/>
      <c r="E106" s="26"/>
      <c r="F106" s="26"/>
      <c r="G106" s="26"/>
      <c r="H106" s="26"/>
      <c r="I106" s="26"/>
      <c r="J106" s="26"/>
      <c r="K106" s="2"/>
      <c r="L106" s="2"/>
      <c r="M106" s="2"/>
      <c r="N106" s="26" t="str">
        <f aca="false">AA12</f>
        <v>Mgr.Jarmila Cserhelyiová</v>
      </c>
      <c r="O106" s="26"/>
      <c r="P106" s="26"/>
      <c r="Q106" s="26"/>
      <c r="R106" s="26"/>
      <c r="S106" s="26"/>
      <c r="T106" s="26"/>
      <c r="U106" s="26"/>
      <c r="V106" s="26"/>
      <c r="W106" s="2"/>
    </row>
    <row collapsed="false" customFormat="false" customHeight="false" hidden="false" ht="13.55" outlineLevel="0" r="107">
      <c r="A107" s="2"/>
      <c r="B107" s="26" t="str">
        <f aca="false">AA8</f>
        <v>starostka obce</v>
      </c>
      <c r="C107" s="26"/>
      <c r="D107" s="26"/>
      <c r="E107" s="26"/>
      <c r="F107" s="26"/>
      <c r="G107" s="26"/>
      <c r="H107" s="26"/>
      <c r="I107" s="26"/>
      <c r="J107" s="26"/>
      <c r="K107" s="2"/>
      <c r="L107" s="2"/>
      <c r="M107" s="2"/>
      <c r="N107" s="26" t="str">
        <f aca="false">AA13</f>
        <v>obchodná riaditeľka</v>
      </c>
      <c r="O107" s="26"/>
      <c r="P107" s="26"/>
      <c r="Q107" s="26"/>
      <c r="R107" s="26"/>
      <c r="S107" s="26"/>
      <c r="T107" s="26"/>
      <c r="U107" s="26"/>
      <c r="V107" s="26"/>
      <c r="W107" s="2"/>
    </row>
  </sheetData>
  <mergeCells count="118">
    <mergeCell ref="A2:W2"/>
    <mergeCell ref="A3:W3"/>
    <mergeCell ref="A5:W5"/>
    <mergeCell ref="A6:W6"/>
    <mergeCell ref="A7:W7"/>
    <mergeCell ref="A8:W8"/>
    <mergeCell ref="A9:W9"/>
    <mergeCell ref="A11:W11"/>
    <mergeCell ref="A13:W13"/>
    <mergeCell ref="A14:W14"/>
    <mergeCell ref="A15:W15"/>
    <mergeCell ref="A16:W16"/>
    <mergeCell ref="A17:W17"/>
    <mergeCell ref="A19:W19"/>
    <mergeCell ref="A21:W21"/>
    <mergeCell ref="A22:W22"/>
    <mergeCell ref="G25:W25"/>
    <mergeCell ref="B28:W28"/>
    <mergeCell ref="B29:W29"/>
    <mergeCell ref="B30:W30"/>
    <mergeCell ref="B31:W31"/>
    <mergeCell ref="B32:W32"/>
    <mergeCell ref="B33:W33"/>
    <mergeCell ref="B34:W34"/>
    <mergeCell ref="B35:W35"/>
    <mergeCell ref="B36:W36"/>
    <mergeCell ref="A37:W37"/>
    <mergeCell ref="A39:W39"/>
    <mergeCell ref="A40:B41"/>
    <mergeCell ref="C40:K41"/>
    <mergeCell ref="L40:M41"/>
    <mergeCell ref="N40:R41"/>
    <mergeCell ref="S40:W41"/>
    <mergeCell ref="A42:B42"/>
    <mergeCell ref="C42:K42"/>
    <mergeCell ref="L42:M42"/>
    <mergeCell ref="N42:R42"/>
    <mergeCell ref="S42:W42"/>
    <mergeCell ref="A43:B43"/>
    <mergeCell ref="C43:K43"/>
    <mergeCell ref="L43:M43"/>
    <mergeCell ref="N43:R43"/>
    <mergeCell ref="S43:W43"/>
    <mergeCell ref="A44:B44"/>
    <mergeCell ref="C44:K44"/>
    <mergeCell ref="L44:M44"/>
    <mergeCell ref="N44:R44"/>
    <mergeCell ref="S44:W44"/>
    <mergeCell ref="A45:B45"/>
    <mergeCell ref="C45:K45"/>
    <mergeCell ref="L45:M45"/>
    <mergeCell ref="N45:R45"/>
    <mergeCell ref="S45:W45"/>
    <mergeCell ref="A46:B46"/>
    <mergeCell ref="C46:K46"/>
    <mergeCell ref="L46:M46"/>
    <mergeCell ref="N46:R46"/>
    <mergeCell ref="S46:W46"/>
    <mergeCell ref="A47:B47"/>
    <mergeCell ref="C47:K47"/>
    <mergeCell ref="L47:M47"/>
    <mergeCell ref="N47:R47"/>
    <mergeCell ref="S47:W47"/>
    <mergeCell ref="A48:B48"/>
    <mergeCell ref="C48:K48"/>
    <mergeCell ref="L48:M48"/>
    <mergeCell ref="N48:R48"/>
    <mergeCell ref="S48:W48"/>
    <mergeCell ref="A49:B49"/>
    <mergeCell ref="C49:K49"/>
    <mergeCell ref="L49:M49"/>
    <mergeCell ref="N49:R49"/>
    <mergeCell ref="S49:W49"/>
    <mergeCell ref="C50:R50"/>
    <mergeCell ref="S50:W50"/>
    <mergeCell ref="A53:W53"/>
    <mergeCell ref="B54:F54"/>
    <mergeCell ref="G54:W54"/>
    <mergeCell ref="B55:F55"/>
    <mergeCell ref="G55:W55"/>
    <mergeCell ref="B56:F56"/>
    <mergeCell ref="G56:W56"/>
    <mergeCell ref="B57:F57"/>
    <mergeCell ref="G57:W57"/>
    <mergeCell ref="F59:K59"/>
    <mergeCell ref="F60:K60"/>
    <mergeCell ref="F61:K61"/>
    <mergeCell ref="F62:K62"/>
    <mergeCell ref="B63:W63"/>
    <mergeCell ref="F65:K65"/>
    <mergeCell ref="F66:K66"/>
    <mergeCell ref="B67:W67"/>
    <mergeCell ref="B68:W68"/>
    <mergeCell ref="B69:W69"/>
    <mergeCell ref="A72:W72"/>
    <mergeCell ref="B75:W75"/>
    <mergeCell ref="B76:W76"/>
    <mergeCell ref="B77:W77"/>
    <mergeCell ref="B83:W83"/>
    <mergeCell ref="B84:W84"/>
    <mergeCell ref="B85:W85"/>
    <mergeCell ref="B86:W86"/>
    <mergeCell ref="B87:W87"/>
    <mergeCell ref="B88:W88"/>
    <mergeCell ref="B89:W89"/>
    <mergeCell ref="B90:W90"/>
    <mergeCell ref="B91:W91"/>
    <mergeCell ref="B92:W92"/>
    <mergeCell ref="B93:W93"/>
    <mergeCell ref="B94:W94"/>
    <mergeCell ref="A96:J96"/>
    <mergeCell ref="M96:W96"/>
    <mergeCell ref="B105:J105"/>
    <mergeCell ref="N105:V105"/>
    <mergeCell ref="B106:J106"/>
    <mergeCell ref="N106:V106"/>
    <mergeCell ref="B107:J107"/>
    <mergeCell ref="N107:V107"/>
  </mergeCells>
  <conditionalFormatting sqref="A13:W15;AA5:AA15"/>
  <dataValidations count="3">
    <dataValidation allowBlank="true" error="Nie je možné uzavrieť poistnú zmluvu so spätnou platnosťou." errorTitle="Chybný dátum" operator="greaterThan" showDropDown="true" showErrorMessage="true" showInputMessage="true" sqref="AA6" type="date">
      <formula1>TODAY()-15</formula1>
      <formula2>0</formula2>
    </dataValidation>
    <dataValidation allowBlank="true" operator="between" showDropDown="true" showErrorMessage="true" showInputMessage="true" sqref="L42:M43 L45:M45 L47:M47 L49:M49" type="list">
      <formula1>$AC$5:$AC$6</formula1>
      <formula2>0</formula2>
    </dataValidation>
    <dataValidation allowBlank="true" operator="between" showDropDown="true" showErrorMessage="true" showInputMessage="true" sqref="AA15" type="list">
      <formula1>"1,2,4"</formula1>
      <formula2>0</formula2>
    </dataValidation>
  </dataValidations>
  <printOptions headings="false" gridLines="false" gridLinesSet="true" horizontalCentered="false" verticalCentered="false"/>
  <pageMargins left="0.669444444444444" right="0.511805555555555" top="0.85" bottom="0.472222222222222"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&amp;Rstrana č. &amp;P/3</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AG98"/>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1" width="3.5921568627451"/>
    <col collapsed="false" hidden="false" max="23" min="2" style="1" width="3.72549019607843"/>
    <col collapsed="false" hidden="false" max="1025" min="24" style="1" width="9.18823529411765"/>
  </cols>
  <sheetData>
    <row collapsed="false" customFormat="false" customHeight="false" hidden="false" ht="13.55" outlineLevel="0" r="1">
      <c r="A1" s="2"/>
      <c r="B1" s="2"/>
      <c r="C1" s="2"/>
      <c r="D1" s="2"/>
      <c r="E1" s="2"/>
      <c r="F1" s="2"/>
      <c r="G1" s="2"/>
      <c r="H1" s="2"/>
      <c r="I1" s="2"/>
      <c r="J1" s="2"/>
      <c r="K1" s="2"/>
      <c r="L1" s="2"/>
      <c r="M1" s="2"/>
      <c r="N1" s="2"/>
      <c r="O1" s="2"/>
      <c r="P1" s="2"/>
      <c r="Q1" s="2"/>
      <c r="R1" s="2"/>
      <c r="S1" s="2"/>
      <c r="T1" s="2"/>
      <c r="U1" s="2"/>
      <c r="V1" s="2"/>
      <c r="W1" s="2"/>
    </row>
    <row collapsed="false" customFormat="false" customHeight="false" hidden="false" ht="15.95" outlineLevel="0" r="2">
      <c r="A2" s="73" t="s">
        <v>121</v>
      </c>
      <c r="B2" s="73"/>
      <c r="C2" s="73"/>
      <c r="D2" s="73"/>
      <c r="E2" s="73"/>
      <c r="F2" s="73"/>
      <c r="G2" s="73"/>
      <c r="H2" s="73"/>
      <c r="I2" s="73"/>
      <c r="J2" s="73"/>
      <c r="K2" s="73"/>
      <c r="L2" s="73"/>
      <c r="M2" s="73"/>
      <c r="N2" s="73"/>
      <c r="O2" s="73"/>
      <c r="P2" s="73"/>
      <c r="Q2" s="73"/>
      <c r="R2" s="73"/>
      <c r="S2" s="73"/>
      <c r="T2" s="73"/>
      <c r="U2" s="73"/>
      <c r="V2" s="73"/>
      <c r="W2" s="73"/>
    </row>
    <row collapsed="false" customFormat="false" customHeight="false" hidden="false" ht="13.55" outlineLevel="0" r="3">
      <c r="A3" s="74" t="s">
        <v>122</v>
      </c>
      <c r="B3" s="74"/>
      <c r="C3" s="74"/>
      <c r="D3" s="74"/>
      <c r="E3" s="74"/>
      <c r="F3" s="74"/>
      <c r="G3" s="74"/>
      <c r="H3" s="74"/>
      <c r="I3" s="74"/>
      <c r="J3" s="74"/>
      <c r="K3" s="74"/>
      <c r="L3" s="74"/>
      <c r="M3" s="74"/>
      <c r="N3" s="74"/>
      <c r="O3" s="74"/>
      <c r="P3" s="74"/>
      <c r="Q3" s="74"/>
      <c r="R3" s="74"/>
      <c r="S3" s="74"/>
      <c r="T3" s="74"/>
      <c r="U3" s="74"/>
      <c r="V3" s="74"/>
      <c r="W3" s="74"/>
    </row>
    <row collapsed="false" customFormat="false" customHeight="false" hidden="false" ht="18.35" outlineLevel="0" r="4">
      <c r="A4" s="75" t="str">
        <f aca="false">'poistná zmluva'!A3:W3</f>
        <v>číslo: 11-4-11111</v>
      </c>
      <c r="B4" s="75"/>
      <c r="C4" s="75"/>
      <c r="D4" s="75"/>
      <c r="E4" s="75"/>
      <c r="F4" s="75"/>
      <c r="G4" s="75"/>
      <c r="H4" s="75"/>
      <c r="I4" s="75"/>
      <c r="J4" s="75"/>
      <c r="K4" s="75"/>
      <c r="L4" s="75"/>
      <c r="M4" s="75"/>
      <c r="N4" s="75"/>
      <c r="O4" s="75"/>
      <c r="P4" s="75"/>
      <c r="Q4" s="75"/>
      <c r="R4" s="75"/>
      <c r="S4" s="75"/>
      <c r="T4" s="75"/>
      <c r="U4" s="75"/>
      <c r="V4" s="75"/>
      <c r="W4" s="75"/>
    </row>
    <row collapsed="false" customFormat="false" customHeight="false" hidden="false" ht="13.55" outlineLevel="0" r="5">
      <c r="A5" s="2"/>
      <c r="B5" s="2"/>
      <c r="C5" s="2"/>
      <c r="D5" s="2"/>
      <c r="E5" s="2"/>
      <c r="F5" s="2"/>
      <c r="G5" s="2"/>
      <c r="H5" s="2"/>
      <c r="I5" s="2"/>
      <c r="J5" s="2"/>
      <c r="K5" s="2"/>
      <c r="L5" s="2"/>
      <c r="M5" s="2"/>
      <c r="N5" s="2"/>
      <c r="O5" s="2"/>
      <c r="P5" s="2"/>
      <c r="Q5" s="2"/>
      <c r="R5" s="2"/>
      <c r="S5" s="2"/>
      <c r="T5" s="2"/>
      <c r="U5" s="2"/>
      <c r="V5" s="2"/>
      <c r="W5" s="2"/>
    </row>
    <row collapsed="false" customFormat="false" customHeight="false" hidden="false" ht="20.75" outlineLevel="0" r="6">
      <c r="A6" s="76" t="s">
        <v>59</v>
      </c>
      <c r="B6" s="76"/>
      <c r="C6" s="76"/>
      <c r="D6" s="76"/>
      <c r="E6" s="76"/>
      <c r="F6" s="76"/>
      <c r="G6" s="76"/>
      <c r="H6" s="76"/>
      <c r="I6" s="76"/>
      <c r="J6" s="76"/>
      <c r="K6" s="76"/>
      <c r="L6" s="76"/>
      <c r="M6" s="76"/>
      <c r="N6" s="76"/>
      <c r="O6" s="76"/>
      <c r="P6" s="76"/>
      <c r="Q6" s="76"/>
      <c r="R6" s="76"/>
      <c r="S6" s="76"/>
      <c r="T6" s="76"/>
      <c r="U6" s="76"/>
      <c r="V6" s="76"/>
      <c r="W6" s="76"/>
    </row>
    <row collapsed="false" customFormat="false" customHeight="false" hidden="false" ht="13.55" outlineLevel="0" r="7">
      <c r="A7" s="2"/>
      <c r="B7" s="2"/>
      <c r="C7" s="2"/>
      <c r="D7" s="2"/>
      <c r="E7" s="2"/>
      <c r="F7" s="2"/>
      <c r="G7" s="2"/>
      <c r="H7" s="2"/>
      <c r="I7" s="2"/>
      <c r="J7" s="2"/>
      <c r="K7" s="2"/>
      <c r="L7" s="2"/>
      <c r="M7" s="2"/>
      <c r="N7" s="2"/>
      <c r="O7" s="2"/>
      <c r="P7" s="2"/>
      <c r="Q7" s="2"/>
      <c r="R7" s="2"/>
      <c r="S7" s="2"/>
      <c r="T7" s="2"/>
      <c r="U7" s="2"/>
      <c r="V7" s="2"/>
      <c r="W7" s="2"/>
    </row>
    <row collapsed="false" customFormat="false" customHeight="false" hidden="false" ht="13.55" outlineLevel="0" r="8">
      <c r="A8" s="77" t="s">
        <v>123</v>
      </c>
      <c r="B8" s="2"/>
      <c r="C8" s="2"/>
      <c r="D8" s="2"/>
      <c r="E8" s="2"/>
      <c r="F8" s="2"/>
      <c r="G8" s="2"/>
      <c r="H8" s="2"/>
      <c r="I8" s="2"/>
      <c r="J8" s="2"/>
      <c r="K8" s="2"/>
      <c r="L8" s="2"/>
      <c r="M8" s="2"/>
      <c r="N8" s="2"/>
      <c r="O8" s="2"/>
      <c r="P8" s="2"/>
      <c r="Q8" s="2"/>
      <c r="R8" s="2"/>
      <c r="S8" s="2"/>
      <c r="T8" s="2"/>
      <c r="U8" s="2"/>
      <c r="V8" s="2"/>
      <c r="W8" s="2"/>
    </row>
    <row collapsed="false" customFormat="false" customHeight="true" hidden="false" ht="25.5" outlineLevel="0" r="9">
      <c r="A9" s="63" t="s">
        <v>124</v>
      </c>
      <c r="B9" s="27" t="str">
        <f aca="false">"Súbor nehnuteľného majetku, vedený v účtovnej evidencii poisteného, na východiskovú hodnotu, na agregovanú poistnú sumu "&amp;TEXT(N66,"# ##0,00")&amp;" EUR."</f>
        <v>Súbor nehnuteľného majetku, vedený v účtovnej evidencii poisteného, na východiskovú hodnotu, na agregovanú poistnú sumu 836 479,00 EUR.</v>
      </c>
      <c r="C9" s="27"/>
      <c r="D9" s="27"/>
      <c r="E9" s="27"/>
      <c r="F9" s="27"/>
      <c r="G9" s="27"/>
      <c r="H9" s="27"/>
      <c r="I9" s="27"/>
      <c r="J9" s="27"/>
      <c r="K9" s="27"/>
      <c r="L9" s="27"/>
      <c r="M9" s="27"/>
      <c r="N9" s="27"/>
      <c r="O9" s="27"/>
      <c r="P9" s="27"/>
      <c r="Q9" s="27"/>
      <c r="R9" s="27"/>
      <c r="S9" s="27"/>
      <c r="T9" s="27"/>
      <c r="U9" s="27"/>
      <c r="V9" s="27"/>
      <c r="W9" s="27"/>
      <c r="Y9" s="78"/>
    </row>
    <row collapsed="false" customFormat="false" customHeight="true" hidden="true" ht="12.75" outlineLevel="0" r="10">
      <c r="A10" s="63" t="s">
        <v>125</v>
      </c>
      <c r="B10" s="27" t="str">
        <f aca="false">"Súbor nehnuteľného majetku - líniové stavby, vedený v účtovnej evidencii poisteného, na novú cenu, na agregovanú poistnú sumu "&amp;TEXT(N67,"# ##0,00")&amp;" EUR."</f>
        <v>Súbor nehnuteľného majetku - líniové stavby, vedený v účtovnej evidencii poisteného, na novú cenu, na agregovanú poistnú sumu 9 958,00 EUR.</v>
      </c>
      <c r="C10" s="27"/>
      <c r="D10" s="27"/>
      <c r="E10" s="27"/>
      <c r="F10" s="27"/>
      <c r="G10" s="27"/>
      <c r="H10" s="27"/>
      <c r="I10" s="27"/>
      <c r="J10" s="27"/>
      <c r="K10" s="27"/>
      <c r="L10" s="27"/>
      <c r="M10" s="27"/>
      <c r="N10" s="27"/>
      <c r="O10" s="27"/>
      <c r="P10" s="27"/>
      <c r="Q10" s="27"/>
      <c r="R10" s="27"/>
      <c r="S10" s="27"/>
      <c r="T10" s="27"/>
      <c r="U10" s="27"/>
      <c r="V10" s="27"/>
      <c r="W10" s="27"/>
      <c r="Y10" s="79"/>
    </row>
    <row collapsed="false" customFormat="false" customHeight="true" hidden="false" ht="27.75" outlineLevel="0" r="11">
      <c r="A11" s="63" t="s">
        <v>125</v>
      </c>
      <c r="B11" s="27" t="str">
        <f aca="false">"Súbor hmotného investičného majetku (vrátane DHIM), vedeného v účtovnej evidencii poisteného, na východiskovú hodnotu, na agregovanú poistnú sumu "&amp;TEXT(N67,"# ##0,00")&amp;" EUR."</f>
        <v>Súbor hmotného investičného majetku (vrátane DHIM), vedeného v účtovnej evidencii poisteného, na východiskovú hodnotu, na agregovanú poistnú sumu 9 958,00 EUR.</v>
      </c>
      <c r="C11" s="27"/>
      <c r="D11" s="27"/>
      <c r="E11" s="27"/>
      <c r="F11" s="27"/>
      <c r="G11" s="27"/>
      <c r="H11" s="27"/>
      <c r="I11" s="27"/>
      <c r="J11" s="27"/>
      <c r="K11" s="27"/>
      <c r="L11" s="27"/>
      <c r="M11" s="27"/>
      <c r="N11" s="27"/>
      <c r="O11" s="27"/>
      <c r="P11" s="27"/>
      <c r="Q11" s="27"/>
      <c r="R11" s="27"/>
      <c r="S11" s="27"/>
      <c r="T11" s="27"/>
      <c r="U11" s="27"/>
      <c r="V11" s="27"/>
      <c r="W11" s="27"/>
      <c r="Y11" s="78"/>
    </row>
    <row collapsed="false" customFormat="false" customHeight="true" hidden="false" ht="27" outlineLevel="0" r="12">
      <c r="A12" s="63" t="s">
        <v>126</v>
      </c>
      <c r="B12" s="27" t="str">
        <f aca="false">"Súbor peňazí a cenín, vedených v účtovnej evidencii poisteného, na nominálnu cenu, na agregovanú poistnú sumu "&amp;TEXT(N68,"# ##0,00")&amp;" EUR."</f>
        <v>Súbor peňazí a cenín, vedených v účtovnej evidencii poisteného, na nominálnu cenu, na agregovanú poistnú sumu 650,00 EUR.</v>
      </c>
      <c r="C12" s="27"/>
      <c r="D12" s="27"/>
      <c r="E12" s="27"/>
      <c r="F12" s="27"/>
      <c r="G12" s="27"/>
      <c r="H12" s="27"/>
      <c r="I12" s="27"/>
      <c r="J12" s="27"/>
      <c r="K12" s="27"/>
      <c r="L12" s="27"/>
      <c r="M12" s="27"/>
      <c r="N12" s="27"/>
      <c r="O12" s="27"/>
      <c r="P12" s="27"/>
      <c r="Q12" s="27"/>
      <c r="R12" s="27"/>
      <c r="S12" s="27"/>
      <c r="T12" s="27"/>
      <c r="U12" s="27"/>
      <c r="V12" s="27"/>
      <c r="W12" s="27"/>
      <c r="Y12" s="79"/>
    </row>
    <row collapsed="false" customFormat="false" customHeight="true" hidden="true" ht="12.75" outlineLevel="0" r="13">
      <c r="A13" s="63" t="s">
        <v>127</v>
      </c>
      <c r="B13" s="27" t="str">
        <f aca="false">"Obstaranie hmotných investícií vedené v účtovnej evidencii poisteného, na novú cenu, na agregovanú poistnú sumu "&amp;TEXT(N70,"# ##0,00")&amp;" EUR."</f>
        <v>Obstaranie hmotných investícií vedené v účtovnej evidencii poisteného, na novú cenu, na agregovanú poistnú sumu 0,00 EUR.</v>
      </c>
      <c r="C13" s="27"/>
      <c r="D13" s="27"/>
      <c r="E13" s="27"/>
      <c r="F13" s="27"/>
      <c r="G13" s="27"/>
      <c r="H13" s="27"/>
      <c r="I13" s="27"/>
      <c r="J13" s="27"/>
      <c r="K13" s="27"/>
      <c r="L13" s="27"/>
      <c r="M13" s="27"/>
      <c r="N13" s="27"/>
      <c r="O13" s="27"/>
      <c r="P13" s="27"/>
      <c r="Q13" s="27"/>
      <c r="R13" s="27"/>
      <c r="S13" s="27"/>
      <c r="T13" s="27"/>
      <c r="U13" s="27"/>
      <c r="V13" s="27"/>
      <c r="W13" s="27"/>
      <c r="Y13" s="78"/>
    </row>
    <row collapsed="false" customFormat="false" customHeight="true" hidden="true" ht="12.75" outlineLevel="0" r="14">
      <c r="A14" s="63" t="s">
        <v>128</v>
      </c>
      <c r="B14" s="27" t="str">
        <f aca="false">"Súbor prevzatého HIM, DHIM a inventáru, na obstarávaciu cenu,  na agregovanú poistnú sumu "&amp;TEXT(N71,"# ##0,00")&amp;" EUR."</f>
        <v>Súbor prevzatého HIM, DHIM a inventáru, na obstarávaciu cenu,  na agregovanú poistnú sumu 0,00 EUR.</v>
      </c>
      <c r="C14" s="27"/>
      <c r="D14" s="27"/>
      <c r="E14" s="27"/>
      <c r="F14" s="27"/>
      <c r="G14" s="27"/>
      <c r="H14" s="27"/>
      <c r="I14" s="27"/>
      <c r="J14" s="27"/>
      <c r="K14" s="27"/>
      <c r="L14" s="27"/>
      <c r="M14" s="27"/>
      <c r="N14" s="27"/>
      <c r="O14" s="27"/>
      <c r="P14" s="27"/>
      <c r="Q14" s="27"/>
      <c r="R14" s="27"/>
      <c r="S14" s="27"/>
      <c r="T14" s="27"/>
      <c r="U14" s="27"/>
      <c r="V14" s="27"/>
      <c r="W14" s="27"/>
      <c r="Y14" s="80"/>
    </row>
    <row collapsed="false" customFormat="false" customHeight="true" hidden="false" ht="39.75" outlineLevel="0" r="15">
      <c r="A15" s="63" t="s">
        <v>129</v>
      </c>
      <c r="B15" s="27" t="str">
        <f aca="false">"Poistenie pomníkov a ďalších objektov cintorínskej architektúry pre prípad poškodenia alebo zničenia živelnou udalosťou. Poistenie na východiskovú hodnotu na agregovanú poistnú sumu "&amp;TEXT(N72,"# ##0,00")&amp;" EUR."</f>
        <v>Poistenie pomníkov a ďalších objektov cintorínskej architektúry pre prípad poškodenia alebo zničenia živelnou udalosťou. Poistenie na východiskovú hodnotu na agregovanú poistnú sumu 0,00 EUR.</v>
      </c>
      <c r="C15" s="27"/>
      <c r="D15" s="27"/>
      <c r="E15" s="27"/>
      <c r="F15" s="27"/>
      <c r="G15" s="27"/>
      <c r="H15" s="27"/>
      <c r="I15" s="27"/>
      <c r="J15" s="27"/>
      <c r="K15" s="27"/>
      <c r="L15" s="27"/>
      <c r="M15" s="27"/>
      <c r="N15" s="27"/>
      <c r="O15" s="27"/>
      <c r="P15" s="27"/>
      <c r="Q15" s="27"/>
      <c r="R15" s="27"/>
      <c r="S15" s="27"/>
      <c r="T15" s="27"/>
      <c r="U15" s="27"/>
      <c r="V15" s="27"/>
      <c r="W15" s="27"/>
      <c r="Y15" s="78"/>
    </row>
    <row collapsed="false" customFormat="false" customHeight="false" hidden="false" ht="13.55" outlineLevel="0" r="16">
      <c r="A16" s="63"/>
      <c r="B16" s="28"/>
      <c r="C16" s="28"/>
      <c r="D16" s="28"/>
      <c r="E16" s="28"/>
      <c r="F16" s="28"/>
      <c r="G16" s="28"/>
      <c r="H16" s="28"/>
      <c r="I16" s="28"/>
      <c r="J16" s="28"/>
      <c r="K16" s="28"/>
      <c r="L16" s="28"/>
      <c r="M16" s="28"/>
      <c r="N16" s="28"/>
      <c r="O16" s="28"/>
      <c r="P16" s="28"/>
      <c r="Q16" s="28"/>
      <c r="R16" s="28"/>
      <c r="S16" s="28"/>
      <c r="T16" s="28"/>
      <c r="U16" s="28"/>
      <c r="V16" s="28"/>
      <c r="W16" s="28"/>
      <c r="Y16" s="79"/>
    </row>
    <row collapsed="false" customFormat="false" customHeight="true" hidden="false" ht="24.75" outlineLevel="0" r="17">
      <c r="A17" s="27" t="s">
        <v>130</v>
      </c>
      <c r="B17" s="27"/>
      <c r="C17" s="27"/>
      <c r="D17" s="27"/>
      <c r="E17" s="27"/>
      <c r="F17" s="27"/>
      <c r="G17" s="27"/>
      <c r="H17" s="27"/>
      <c r="I17" s="27"/>
      <c r="J17" s="27"/>
      <c r="K17" s="27"/>
      <c r="L17" s="27"/>
      <c r="M17" s="27"/>
      <c r="N17" s="27"/>
      <c r="O17" s="27"/>
      <c r="P17" s="27"/>
      <c r="Q17" s="27"/>
      <c r="R17" s="27"/>
      <c r="S17" s="27"/>
      <c r="T17" s="27"/>
      <c r="U17" s="27"/>
      <c r="V17" s="27"/>
      <c r="W17" s="27"/>
      <c r="Y17" s="79"/>
    </row>
    <row collapsed="false" customFormat="false" customHeight="true" hidden="false" ht="41.25" outlineLevel="0" r="18">
      <c r="A18" s="27" t="s">
        <v>131</v>
      </c>
      <c r="B18" s="27"/>
      <c r="C18" s="27"/>
      <c r="D18" s="27"/>
      <c r="E18" s="27"/>
      <c r="F18" s="27"/>
      <c r="G18" s="27"/>
      <c r="H18" s="27"/>
      <c r="I18" s="27"/>
      <c r="J18" s="27"/>
      <c r="K18" s="27"/>
      <c r="L18" s="27"/>
      <c r="M18" s="27"/>
      <c r="N18" s="27"/>
      <c r="O18" s="27"/>
      <c r="P18" s="27"/>
      <c r="Q18" s="27"/>
      <c r="R18" s="27"/>
      <c r="S18" s="27"/>
      <c r="T18" s="27"/>
      <c r="U18" s="27"/>
      <c r="V18" s="27"/>
      <c r="W18" s="27"/>
      <c r="Y18" s="81"/>
    </row>
    <row collapsed="false" customFormat="false" customHeight="true" hidden="false" ht="12.75" outlineLevel="0" r="19">
      <c r="A19" s="27" t="s">
        <v>132</v>
      </c>
      <c r="B19" s="27"/>
      <c r="C19" s="27"/>
      <c r="D19" s="27"/>
      <c r="E19" s="27"/>
      <c r="F19" s="27"/>
      <c r="G19" s="27"/>
      <c r="H19" s="27"/>
      <c r="I19" s="27"/>
      <c r="J19" s="27"/>
      <c r="K19" s="27"/>
      <c r="L19" s="27"/>
      <c r="M19" s="27"/>
      <c r="N19" s="27"/>
      <c r="O19" s="27"/>
      <c r="P19" s="27"/>
      <c r="Q19" s="27"/>
      <c r="R19" s="27"/>
      <c r="S19" s="27"/>
      <c r="T19" s="27"/>
      <c r="U19" s="27"/>
      <c r="V19" s="27"/>
      <c r="W19" s="27"/>
      <c r="Y19" s="79"/>
    </row>
    <row collapsed="false" customFormat="false" customHeight="true" hidden="false" ht="12.75" outlineLevel="0" r="20">
      <c r="A20" s="27" t="s">
        <v>133</v>
      </c>
      <c r="B20" s="27"/>
      <c r="C20" s="27"/>
      <c r="D20" s="27"/>
      <c r="E20" s="27"/>
      <c r="F20" s="27"/>
      <c r="G20" s="27"/>
      <c r="H20" s="27"/>
      <c r="I20" s="27"/>
      <c r="J20" s="27"/>
      <c r="K20" s="27"/>
      <c r="L20" s="27"/>
      <c r="M20" s="27"/>
      <c r="N20" s="27"/>
      <c r="O20" s="27"/>
      <c r="P20" s="27"/>
      <c r="Q20" s="27"/>
      <c r="R20" s="27"/>
      <c r="S20" s="27"/>
      <c r="T20" s="27"/>
      <c r="U20" s="27"/>
      <c r="V20" s="27"/>
      <c r="W20" s="27"/>
      <c r="Y20" s="79"/>
    </row>
    <row collapsed="false" customFormat="false" customHeight="true" hidden="false" ht="12.75" outlineLevel="0" r="21">
      <c r="A21" s="27" t="s">
        <v>134</v>
      </c>
      <c r="B21" s="27"/>
      <c r="C21" s="27"/>
      <c r="D21" s="27"/>
      <c r="E21" s="27"/>
      <c r="F21" s="27"/>
      <c r="G21" s="27"/>
      <c r="H21" s="27"/>
      <c r="I21" s="27"/>
      <c r="J21" s="27"/>
      <c r="K21" s="27"/>
      <c r="L21" s="27"/>
      <c r="M21" s="27"/>
      <c r="N21" s="27"/>
      <c r="O21" s="27"/>
      <c r="P21" s="27"/>
      <c r="Q21" s="27"/>
      <c r="R21" s="27"/>
      <c r="S21" s="27"/>
      <c r="T21" s="27"/>
      <c r="U21" s="27"/>
      <c r="V21" s="27"/>
      <c r="W21" s="27"/>
      <c r="Y21" s="79"/>
    </row>
    <row collapsed="false" customFormat="false" customHeight="true" hidden="false" ht="24.75" outlineLevel="0" r="22">
      <c r="A22" s="27" t="s">
        <v>135</v>
      </c>
      <c r="B22" s="27"/>
      <c r="C22" s="27"/>
      <c r="D22" s="27"/>
      <c r="E22" s="27"/>
      <c r="F22" s="27"/>
      <c r="G22" s="27"/>
      <c r="H22" s="27"/>
      <c r="I22" s="27"/>
      <c r="J22" s="27"/>
      <c r="K22" s="27"/>
      <c r="L22" s="27"/>
      <c r="M22" s="27"/>
      <c r="N22" s="27"/>
      <c r="O22" s="27"/>
      <c r="P22" s="27"/>
      <c r="Q22" s="27"/>
      <c r="R22" s="27"/>
      <c r="S22" s="27"/>
      <c r="T22" s="27"/>
      <c r="U22" s="27"/>
      <c r="V22" s="27"/>
      <c r="W22" s="27"/>
      <c r="Y22" s="79"/>
    </row>
    <row collapsed="false" customFormat="false" customHeight="true" hidden="false" ht="12.75" outlineLevel="0" r="23">
      <c r="A23" s="27" t="s">
        <v>136</v>
      </c>
      <c r="B23" s="27"/>
      <c r="C23" s="27"/>
      <c r="D23" s="27"/>
      <c r="E23" s="27"/>
      <c r="F23" s="27"/>
      <c r="G23" s="27"/>
      <c r="H23" s="27"/>
      <c r="I23" s="27"/>
      <c r="J23" s="27"/>
      <c r="K23" s="27"/>
      <c r="L23" s="27"/>
      <c r="M23" s="27"/>
      <c r="N23" s="27"/>
      <c r="O23" s="27"/>
      <c r="P23" s="27"/>
      <c r="Q23" s="27"/>
      <c r="R23" s="27"/>
      <c r="S23" s="27"/>
      <c r="T23" s="27"/>
      <c r="U23" s="27"/>
      <c r="V23" s="27"/>
      <c r="W23" s="27"/>
      <c r="Y23" s="79"/>
    </row>
    <row collapsed="false" customFormat="false" customHeight="true" hidden="false" ht="14.25" outlineLevel="0" r="24">
      <c r="A24" s="63"/>
      <c r="B24" s="28"/>
      <c r="C24" s="28"/>
      <c r="D24" s="28"/>
      <c r="E24" s="28"/>
      <c r="F24" s="28"/>
      <c r="G24" s="28"/>
      <c r="H24" s="28"/>
      <c r="I24" s="28"/>
      <c r="J24" s="28"/>
      <c r="K24" s="28"/>
      <c r="L24" s="28"/>
      <c r="M24" s="28"/>
      <c r="N24" s="28"/>
      <c r="O24" s="28"/>
      <c r="P24" s="28"/>
      <c r="Q24" s="28"/>
      <c r="R24" s="28"/>
      <c r="S24" s="28"/>
      <c r="T24" s="28"/>
      <c r="U24" s="28"/>
      <c r="V24" s="28"/>
      <c r="W24" s="28"/>
      <c r="Y24" s="79"/>
    </row>
    <row collapsed="false" customFormat="false" customHeight="true" hidden="false" ht="12.75" outlineLevel="0" r="25">
      <c r="A25" s="31" t="s">
        <v>137</v>
      </c>
      <c r="B25" s="2"/>
      <c r="C25" s="2"/>
      <c r="D25" s="2"/>
      <c r="E25" s="2"/>
      <c r="F25" s="2"/>
      <c r="G25" s="2"/>
      <c r="H25" s="2"/>
      <c r="I25" s="2"/>
      <c r="J25" s="2"/>
      <c r="K25" s="2"/>
      <c r="L25" s="2"/>
      <c r="M25" s="2"/>
      <c r="N25" s="2"/>
      <c r="O25" s="2"/>
      <c r="P25" s="2"/>
      <c r="Q25" s="2"/>
      <c r="R25" s="2"/>
      <c r="S25" s="2"/>
      <c r="T25" s="2"/>
      <c r="U25" s="2"/>
      <c r="V25" s="2"/>
      <c r="W25" s="2"/>
    </row>
    <row collapsed="false" customFormat="false" customHeight="true" hidden="false" ht="12.75" outlineLevel="0" r="26">
      <c r="A26" s="82" t="s">
        <v>138</v>
      </c>
      <c r="B26" s="82"/>
      <c r="C26" s="82"/>
      <c r="D26" s="82"/>
      <c r="E26" s="82"/>
      <c r="F26" s="82"/>
      <c r="G26" s="82"/>
      <c r="H26" s="82"/>
      <c r="I26" s="82"/>
      <c r="J26" s="82"/>
      <c r="K26" s="82"/>
      <c r="L26" s="82"/>
      <c r="M26" s="82"/>
      <c r="N26" s="82"/>
      <c r="O26" s="82"/>
      <c r="P26" s="82"/>
      <c r="Q26" s="82"/>
      <c r="R26" s="82"/>
      <c r="S26" s="82"/>
      <c r="T26" s="82"/>
      <c r="U26" s="82"/>
      <c r="V26" s="82"/>
      <c r="W26" s="2"/>
      <c r="Y26" s="83"/>
      <c r="Z26" s="83"/>
      <c r="AA26" s="83"/>
      <c r="AB26" s="83"/>
      <c r="AC26" s="83"/>
      <c r="AD26" s="83"/>
      <c r="AE26" s="83"/>
      <c r="AF26" s="83"/>
      <c r="AG26" s="83"/>
    </row>
    <row collapsed="false" customFormat="false" customHeight="true" hidden="false" ht="12.75" outlineLevel="0" r="27">
      <c r="A27" s="84" t="s">
        <v>41</v>
      </c>
      <c r="B27" s="27" t="s">
        <v>42</v>
      </c>
      <c r="C27" s="27"/>
      <c r="D27" s="27"/>
      <c r="E27" s="27"/>
      <c r="F27" s="27"/>
      <c r="G27" s="27"/>
      <c r="H27" s="27"/>
      <c r="I27" s="27"/>
      <c r="J27" s="27"/>
      <c r="K27" s="27"/>
      <c r="L27" s="27"/>
      <c r="M27" s="27"/>
      <c r="N27" s="27"/>
      <c r="O27" s="27"/>
      <c r="P27" s="27"/>
      <c r="Q27" s="27"/>
      <c r="R27" s="27"/>
      <c r="S27" s="27"/>
      <c r="T27" s="27"/>
      <c r="U27" s="27"/>
      <c r="V27" s="27"/>
      <c r="W27" s="2"/>
    </row>
    <row collapsed="false" customFormat="false" customHeight="true" hidden="false" ht="24.75" outlineLevel="0" r="28">
      <c r="A28" s="84" t="s">
        <v>41</v>
      </c>
      <c r="B28" s="30" t="s">
        <v>43</v>
      </c>
      <c r="C28" s="30"/>
      <c r="D28" s="30"/>
      <c r="E28" s="30"/>
      <c r="F28" s="30"/>
      <c r="G28" s="30"/>
      <c r="H28" s="30"/>
      <c r="I28" s="30"/>
      <c r="J28" s="30"/>
      <c r="K28" s="30"/>
      <c r="L28" s="30"/>
      <c r="M28" s="30"/>
      <c r="N28" s="30"/>
      <c r="O28" s="30"/>
      <c r="P28" s="30"/>
      <c r="Q28" s="30"/>
      <c r="R28" s="30"/>
      <c r="S28" s="30"/>
      <c r="T28" s="30"/>
      <c r="U28" s="30"/>
      <c r="V28" s="30"/>
      <c r="W28" s="30"/>
    </row>
    <row collapsed="false" customFormat="false" customHeight="true" hidden="false" ht="24.75" outlineLevel="0" r="29">
      <c r="A29" s="84" t="s">
        <v>41</v>
      </c>
      <c r="B29" s="30" t="s">
        <v>44</v>
      </c>
      <c r="C29" s="30"/>
      <c r="D29" s="30"/>
      <c r="E29" s="30"/>
      <c r="F29" s="30"/>
      <c r="G29" s="30"/>
      <c r="H29" s="30"/>
      <c r="I29" s="30"/>
      <c r="J29" s="30"/>
      <c r="K29" s="30"/>
      <c r="L29" s="30"/>
      <c r="M29" s="30"/>
      <c r="N29" s="30"/>
      <c r="O29" s="30"/>
      <c r="P29" s="30"/>
      <c r="Q29" s="30"/>
      <c r="R29" s="30"/>
      <c r="S29" s="30"/>
      <c r="T29" s="30"/>
      <c r="U29" s="30"/>
      <c r="V29" s="30"/>
      <c r="W29" s="30"/>
    </row>
    <row collapsed="false" customFormat="false" customHeight="false" hidden="false" ht="13.55" outlineLevel="0" r="30">
      <c r="A30" s="84"/>
      <c r="B30" s="28"/>
      <c r="C30" s="28"/>
      <c r="D30" s="28"/>
      <c r="E30" s="28"/>
      <c r="F30" s="28"/>
      <c r="G30" s="28"/>
      <c r="H30" s="28"/>
      <c r="I30" s="28"/>
      <c r="J30" s="28"/>
      <c r="K30" s="28"/>
      <c r="L30" s="28"/>
      <c r="M30" s="28"/>
      <c r="N30" s="28"/>
      <c r="O30" s="28"/>
      <c r="P30" s="28"/>
      <c r="Q30" s="28"/>
      <c r="R30" s="28"/>
      <c r="S30" s="28"/>
      <c r="T30" s="28"/>
      <c r="U30" s="28"/>
      <c r="V30" s="28"/>
      <c r="W30" s="28"/>
    </row>
    <row collapsed="false" customFormat="false" customHeight="true" hidden="false" ht="14.25" outlineLevel="0" r="31">
      <c r="A31" s="30" t="s">
        <v>139</v>
      </c>
      <c r="B31" s="30"/>
      <c r="C31" s="30"/>
      <c r="D31" s="30"/>
      <c r="E31" s="30"/>
      <c r="F31" s="30"/>
      <c r="G31" s="30"/>
      <c r="H31" s="30"/>
      <c r="I31" s="30"/>
      <c r="J31" s="30"/>
      <c r="K31" s="30"/>
      <c r="L31" s="30"/>
      <c r="M31" s="30"/>
      <c r="N31" s="30"/>
      <c r="O31" s="30"/>
      <c r="P31" s="30"/>
      <c r="Q31" s="30"/>
      <c r="R31" s="30"/>
      <c r="S31" s="30"/>
      <c r="T31" s="30"/>
      <c r="U31" s="30"/>
      <c r="V31" s="30"/>
      <c r="W31" s="30"/>
      <c r="Z31" s="85"/>
    </row>
    <row collapsed="false" customFormat="false" customHeight="true" hidden="false" ht="12.75" outlineLevel="0" r="32">
      <c r="A32" s="28" t="s">
        <v>124</v>
      </c>
      <c r="B32" s="27" t="s">
        <v>140</v>
      </c>
      <c r="C32" s="27"/>
      <c r="D32" s="27"/>
      <c r="E32" s="27"/>
      <c r="F32" s="27"/>
      <c r="G32" s="27"/>
      <c r="H32" s="27"/>
      <c r="I32" s="27"/>
      <c r="J32" s="27"/>
      <c r="K32" s="27"/>
      <c r="L32" s="27"/>
      <c r="M32" s="27"/>
      <c r="N32" s="27"/>
      <c r="O32" s="27"/>
      <c r="P32" s="27"/>
      <c r="Q32" s="27"/>
      <c r="R32" s="27"/>
      <c r="S32" s="27"/>
      <c r="T32" s="27"/>
      <c r="U32" s="27"/>
      <c r="V32" s="27"/>
      <c r="W32" s="27"/>
      <c r="Z32" s="85"/>
    </row>
    <row collapsed="false" customFormat="false" customHeight="true" hidden="false" ht="12.75" outlineLevel="0" r="33">
      <c r="A33" s="28" t="s">
        <v>125</v>
      </c>
      <c r="B33" s="27" t="s">
        <v>141</v>
      </c>
      <c r="C33" s="27"/>
      <c r="D33" s="27"/>
      <c r="E33" s="27"/>
      <c r="F33" s="27"/>
      <c r="G33" s="27"/>
      <c r="H33" s="27"/>
      <c r="I33" s="27"/>
      <c r="J33" s="27"/>
      <c r="K33" s="27"/>
      <c r="L33" s="27"/>
      <c r="M33" s="27"/>
      <c r="N33" s="27"/>
      <c r="O33" s="27"/>
      <c r="P33" s="27"/>
      <c r="Q33" s="27"/>
      <c r="R33" s="27"/>
      <c r="S33" s="27"/>
      <c r="T33" s="27"/>
      <c r="U33" s="27"/>
      <c r="V33" s="27"/>
      <c r="W33" s="27"/>
      <c r="Z33" s="85"/>
    </row>
    <row collapsed="false" customFormat="false" customHeight="true" hidden="false" ht="12.75" outlineLevel="0" r="34">
      <c r="A34" s="28" t="s">
        <v>126</v>
      </c>
      <c r="B34" s="27" t="s">
        <v>142</v>
      </c>
      <c r="C34" s="27"/>
      <c r="D34" s="27"/>
      <c r="E34" s="27"/>
      <c r="F34" s="27"/>
      <c r="G34" s="27"/>
      <c r="H34" s="27"/>
      <c r="I34" s="27"/>
      <c r="J34" s="27"/>
      <c r="K34" s="27"/>
      <c r="L34" s="27"/>
      <c r="M34" s="27"/>
      <c r="N34" s="27"/>
      <c r="O34" s="27"/>
      <c r="P34" s="27"/>
      <c r="Q34" s="27"/>
      <c r="R34" s="27"/>
      <c r="S34" s="27"/>
      <c r="T34" s="27"/>
      <c r="U34" s="27"/>
      <c r="V34" s="27"/>
      <c r="W34" s="27"/>
      <c r="Z34" s="85"/>
    </row>
    <row collapsed="false" customFormat="false" customHeight="true" hidden="false" ht="12.75" outlineLevel="0" r="35">
      <c r="A35" s="28" t="s">
        <v>129</v>
      </c>
      <c r="B35" s="27" t="s">
        <v>143</v>
      </c>
      <c r="C35" s="27"/>
      <c r="D35" s="27"/>
      <c r="E35" s="27"/>
      <c r="F35" s="27"/>
      <c r="G35" s="27"/>
      <c r="H35" s="27"/>
      <c r="I35" s="27"/>
      <c r="J35" s="27"/>
      <c r="K35" s="27"/>
      <c r="L35" s="27"/>
      <c r="M35" s="27"/>
      <c r="N35" s="27"/>
      <c r="O35" s="27"/>
      <c r="P35" s="27"/>
      <c r="Q35" s="27"/>
      <c r="R35" s="27"/>
      <c r="S35" s="27"/>
      <c r="T35" s="27"/>
      <c r="U35" s="27"/>
      <c r="V35" s="27"/>
      <c r="W35" s="27"/>
      <c r="Z35" s="85"/>
    </row>
    <row collapsed="false" customFormat="false" customHeight="true" hidden="false" ht="12.75" outlineLevel="0" r="36">
      <c r="A36" s="63" t="s">
        <v>127</v>
      </c>
      <c r="B36" s="27" t="s">
        <v>144</v>
      </c>
      <c r="C36" s="27"/>
      <c r="D36" s="27"/>
      <c r="E36" s="27"/>
      <c r="F36" s="27"/>
      <c r="G36" s="27"/>
      <c r="H36" s="27"/>
      <c r="I36" s="27"/>
      <c r="J36" s="27"/>
      <c r="K36" s="27"/>
      <c r="L36" s="27"/>
      <c r="M36" s="27"/>
      <c r="N36" s="27"/>
      <c r="O36" s="27"/>
      <c r="P36" s="27"/>
      <c r="Q36" s="27"/>
      <c r="R36" s="27"/>
      <c r="S36" s="27"/>
      <c r="T36" s="27"/>
      <c r="U36" s="27"/>
      <c r="V36" s="27"/>
      <c r="W36" s="27"/>
      <c r="Z36" s="85"/>
    </row>
    <row collapsed="false" customFormat="false" customHeight="true" hidden="false" ht="12.75" outlineLevel="0" r="37">
      <c r="A37" s="63" t="s">
        <v>128</v>
      </c>
      <c r="B37" s="27" t="s">
        <v>145</v>
      </c>
      <c r="C37" s="27"/>
      <c r="D37" s="27"/>
      <c r="E37" s="27"/>
      <c r="F37" s="27"/>
      <c r="G37" s="27"/>
      <c r="H37" s="27"/>
      <c r="I37" s="27"/>
      <c r="J37" s="27"/>
      <c r="K37" s="27"/>
      <c r="L37" s="27"/>
      <c r="M37" s="27"/>
      <c r="N37" s="27"/>
      <c r="O37" s="27"/>
      <c r="P37" s="27"/>
      <c r="Q37" s="27"/>
      <c r="R37" s="27"/>
      <c r="S37" s="27"/>
      <c r="T37" s="27"/>
      <c r="U37" s="27"/>
      <c r="V37" s="27"/>
      <c r="W37" s="27"/>
      <c r="Z37" s="85"/>
    </row>
    <row collapsed="false" customFormat="false" customHeight="true" hidden="false" ht="12.75" outlineLevel="0" r="38">
      <c r="A38" s="63" t="s">
        <v>146</v>
      </c>
      <c r="B38" s="27" t="s">
        <v>147</v>
      </c>
      <c r="C38" s="27"/>
      <c r="D38" s="27"/>
      <c r="E38" s="27"/>
      <c r="F38" s="27"/>
      <c r="G38" s="27"/>
      <c r="H38" s="27"/>
      <c r="I38" s="27"/>
      <c r="J38" s="27"/>
      <c r="K38" s="27"/>
      <c r="L38" s="27"/>
      <c r="M38" s="27"/>
      <c r="N38" s="27"/>
      <c r="O38" s="27"/>
      <c r="P38" s="27"/>
      <c r="Q38" s="27"/>
      <c r="R38" s="27"/>
      <c r="S38" s="27"/>
      <c r="T38" s="27"/>
      <c r="U38" s="27"/>
      <c r="V38" s="27"/>
      <c r="W38" s="27"/>
      <c r="Z38" s="85"/>
    </row>
    <row collapsed="false" customFormat="false" customHeight="true" hidden="false" ht="24.75" outlineLevel="0" r="39">
      <c r="A39" s="28" t="s">
        <v>148</v>
      </c>
      <c r="B39" s="27" t="s">
        <v>149</v>
      </c>
      <c r="C39" s="27"/>
      <c r="D39" s="27"/>
      <c r="E39" s="27"/>
      <c r="F39" s="27"/>
      <c r="G39" s="27"/>
      <c r="H39" s="27"/>
      <c r="I39" s="27"/>
      <c r="J39" s="27"/>
      <c r="K39" s="27"/>
      <c r="L39" s="27"/>
      <c r="M39" s="27"/>
      <c r="N39" s="27"/>
      <c r="O39" s="27"/>
      <c r="P39" s="27"/>
      <c r="Q39" s="27"/>
      <c r="R39" s="27"/>
      <c r="S39" s="27"/>
      <c r="T39" s="27"/>
      <c r="U39" s="27"/>
      <c r="V39" s="27"/>
      <c r="W39" s="27"/>
      <c r="Z39" s="86"/>
    </row>
    <row collapsed="false" customFormat="false" customHeight="true" hidden="false" ht="12.75" outlineLevel="0" r="40">
      <c r="A40" s="28" t="s">
        <v>150</v>
      </c>
      <c r="B40" s="27" t="s">
        <v>151</v>
      </c>
      <c r="C40" s="27"/>
      <c r="D40" s="27"/>
      <c r="E40" s="27"/>
      <c r="F40" s="27"/>
      <c r="G40" s="27"/>
      <c r="H40" s="27"/>
      <c r="I40" s="27"/>
      <c r="J40" s="27"/>
      <c r="K40" s="27"/>
      <c r="L40" s="27"/>
      <c r="M40" s="27"/>
      <c r="N40" s="27"/>
      <c r="O40" s="27"/>
      <c r="P40" s="27"/>
      <c r="Q40" s="27"/>
      <c r="R40" s="27"/>
      <c r="S40" s="27"/>
      <c r="T40" s="27"/>
      <c r="U40" s="27"/>
      <c r="V40" s="27"/>
      <c r="W40" s="27"/>
      <c r="Z40" s="85"/>
    </row>
    <row collapsed="false" customFormat="false" customHeight="true" hidden="false" ht="12.75" outlineLevel="0" r="41">
      <c r="A41" s="63" t="s">
        <v>152</v>
      </c>
      <c r="B41" s="27" t="s">
        <v>153</v>
      </c>
      <c r="C41" s="27"/>
      <c r="D41" s="27"/>
      <c r="E41" s="27"/>
      <c r="F41" s="27"/>
      <c r="G41" s="27"/>
      <c r="H41" s="27"/>
      <c r="I41" s="27"/>
      <c r="J41" s="27"/>
      <c r="K41" s="27"/>
      <c r="L41" s="27"/>
      <c r="M41" s="27"/>
      <c r="N41" s="27"/>
      <c r="O41" s="27"/>
      <c r="P41" s="27"/>
      <c r="Q41" s="27"/>
      <c r="R41" s="27"/>
      <c r="S41" s="27"/>
      <c r="T41" s="27"/>
      <c r="U41" s="27"/>
      <c r="V41" s="27"/>
      <c r="W41" s="27"/>
      <c r="Z41" s="85"/>
    </row>
    <row collapsed="false" customFormat="false" customHeight="true" hidden="false" ht="12.75" outlineLevel="0" r="42">
      <c r="A42" s="63" t="s">
        <v>154</v>
      </c>
      <c r="B42" s="27" t="s">
        <v>155</v>
      </c>
      <c r="C42" s="27"/>
      <c r="D42" s="27"/>
      <c r="E42" s="27"/>
      <c r="F42" s="27"/>
      <c r="G42" s="27"/>
      <c r="H42" s="27"/>
      <c r="I42" s="27"/>
      <c r="J42" s="27"/>
      <c r="K42" s="27"/>
      <c r="L42" s="27"/>
      <c r="M42" s="27"/>
      <c r="N42" s="27"/>
      <c r="O42" s="27"/>
      <c r="P42" s="27"/>
      <c r="Q42" s="27"/>
      <c r="R42" s="27"/>
      <c r="S42" s="27"/>
      <c r="T42" s="27"/>
      <c r="U42" s="27"/>
      <c r="V42" s="27"/>
      <c r="W42" s="27"/>
      <c r="Z42" s="85"/>
    </row>
    <row collapsed="false" customFormat="false" customHeight="true" hidden="false" ht="24.75" outlineLevel="0" r="43">
      <c r="A43" s="63" t="s">
        <v>156</v>
      </c>
      <c r="B43" s="27" t="s">
        <v>157</v>
      </c>
      <c r="C43" s="27"/>
      <c r="D43" s="27"/>
      <c r="E43" s="27"/>
      <c r="F43" s="27"/>
      <c r="G43" s="27"/>
      <c r="H43" s="27"/>
      <c r="I43" s="27"/>
      <c r="J43" s="27"/>
      <c r="K43" s="27"/>
      <c r="L43" s="27"/>
      <c r="M43" s="27"/>
      <c r="N43" s="27"/>
      <c r="O43" s="27"/>
      <c r="P43" s="27"/>
      <c r="Q43" s="27"/>
      <c r="R43" s="27"/>
      <c r="S43" s="27"/>
      <c r="T43" s="27"/>
      <c r="U43" s="27"/>
      <c r="V43" s="27"/>
      <c r="W43" s="27"/>
      <c r="Z43" s="85"/>
    </row>
    <row collapsed="false" customFormat="false" customHeight="true" hidden="false" ht="12.75" outlineLevel="0" r="44">
      <c r="A44" s="28" t="s">
        <v>158</v>
      </c>
      <c r="B44" s="27" t="s">
        <v>159</v>
      </c>
      <c r="C44" s="27"/>
      <c r="D44" s="27"/>
      <c r="E44" s="27"/>
      <c r="F44" s="27"/>
      <c r="G44" s="27"/>
      <c r="H44" s="27"/>
      <c r="I44" s="27"/>
      <c r="J44" s="27"/>
      <c r="K44" s="27"/>
      <c r="L44" s="27"/>
      <c r="M44" s="27"/>
      <c r="N44" s="27"/>
      <c r="O44" s="27"/>
      <c r="P44" s="27"/>
      <c r="Q44" s="27"/>
      <c r="R44" s="27"/>
      <c r="S44" s="27"/>
      <c r="T44" s="27"/>
      <c r="U44" s="27"/>
      <c r="V44" s="27"/>
      <c r="W44" s="27"/>
      <c r="Z44" s="85"/>
    </row>
    <row collapsed="false" customFormat="false" customHeight="true" hidden="false" ht="12.75" outlineLevel="0" r="45">
      <c r="A45" s="28" t="s">
        <v>160</v>
      </c>
      <c r="B45" s="27" t="s">
        <v>161</v>
      </c>
      <c r="C45" s="27"/>
      <c r="D45" s="27"/>
      <c r="E45" s="27"/>
      <c r="F45" s="27"/>
      <c r="G45" s="27"/>
      <c r="H45" s="27"/>
      <c r="I45" s="27"/>
      <c r="J45" s="27"/>
      <c r="K45" s="27"/>
      <c r="L45" s="27"/>
      <c r="M45" s="27"/>
      <c r="N45" s="27"/>
      <c r="O45" s="27"/>
      <c r="P45" s="27"/>
      <c r="Q45" s="27"/>
      <c r="R45" s="27"/>
      <c r="S45" s="27"/>
      <c r="T45" s="27"/>
      <c r="U45" s="27"/>
      <c r="V45" s="27"/>
      <c r="W45" s="27"/>
      <c r="Z45" s="85"/>
    </row>
    <row collapsed="false" customFormat="false" customHeight="true" hidden="false" ht="12.75" outlineLevel="0" r="46">
      <c r="A46" s="28" t="s">
        <v>162</v>
      </c>
      <c r="B46" s="27" t="s">
        <v>163</v>
      </c>
      <c r="C46" s="27"/>
      <c r="D46" s="27"/>
      <c r="E46" s="27"/>
      <c r="F46" s="27"/>
      <c r="G46" s="27"/>
      <c r="H46" s="27"/>
      <c r="I46" s="27"/>
      <c r="J46" s="27"/>
      <c r="K46" s="27"/>
      <c r="L46" s="27"/>
      <c r="M46" s="27"/>
      <c r="N46" s="27"/>
      <c r="O46" s="27"/>
      <c r="P46" s="27"/>
      <c r="Q46" s="27"/>
      <c r="R46" s="27"/>
      <c r="S46" s="27"/>
      <c r="T46" s="27"/>
      <c r="U46" s="27"/>
      <c r="V46" s="27"/>
      <c r="W46" s="27"/>
      <c r="Z46" s="85"/>
    </row>
    <row collapsed="false" customFormat="false" customHeight="true" hidden="false" ht="12.75" outlineLevel="0" r="47">
      <c r="A47" s="63" t="s">
        <v>164</v>
      </c>
      <c r="B47" s="27" t="s">
        <v>165</v>
      </c>
      <c r="C47" s="27"/>
      <c r="D47" s="27"/>
      <c r="E47" s="27"/>
      <c r="F47" s="27"/>
      <c r="G47" s="27"/>
      <c r="H47" s="27"/>
      <c r="I47" s="27"/>
      <c r="J47" s="27"/>
      <c r="K47" s="27"/>
      <c r="L47" s="27"/>
      <c r="M47" s="27"/>
      <c r="N47" s="27"/>
      <c r="O47" s="27"/>
      <c r="P47" s="27"/>
      <c r="Q47" s="27"/>
      <c r="R47" s="27"/>
      <c r="S47" s="27"/>
      <c r="T47" s="27"/>
      <c r="U47" s="27"/>
      <c r="V47" s="27"/>
      <c r="W47" s="27"/>
      <c r="Z47" s="86"/>
    </row>
    <row collapsed="false" customFormat="false" customHeight="true" hidden="false" ht="12.75" outlineLevel="0" r="48">
      <c r="A48" s="63" t="s">
        <v>166</v>
      </c>
      <c r="B48" s="27" t="s">
        <v>167</v>
      </c>
      <c r="C48" s="27"/>
      <c r="D48" s="27"/>
      <c r="E48" s="27"/>
      <c r="F48" s="27"/>
      <c r="G48" s="27"/>
      <c r="H48" s="27"/>
      <c r="I48" s="27"/>
      <c r="J48" s="27"/>
      <c r="K48" s="27"/>
      <c r="L48" s="27"/>
      <c r="M48" s="27"/>
      <c r="N48" s="27"/>
      <c r="O48" s="27"/>
      <c r="P48" s="27"/>
      <c r="Q48" s="27"/>
      <c r="R48" s="27"/>
      <c r="S48" s="27"/>
      <c r="T48" s="27"/>
      <c r="U48" s="27"/>
      <c r="V48" s="27"/>
      <c r="W48" s="27"/>
      <c r="Z48" s="85"/>
    </row>
    <row collapsed="false" customFormat="false" customHeight="true" hidden="false" ht="12.75" outlineLevel="0" r="49">
      <c r="A49" s="63" t="s">
        <v>168</v>
      </c>
      <c r="B49" s="27" t="s">
        <v>169</v>
      </c>
      <c r="C49" s="27"/>
      <c r="D49" s="27"/>
      <c r="E49" s="27"/>
      <c r="F49" s="27"/>
      <c r="G49" s="27"/>
      <c r="H49" s="27"/>
      <c r="I49" s="27"/>
      <c r="J49" s="27"/>
      <c r="K49" s="27"/>
      <c r="L49" s="27"/>
      <c r="M49" s="27"/>
      <c r="N49" s="27"/>
      <c r="O49" s="27"/>
      <c r="P49" s="27"/>
      <c r="Q49" s="27"/>
      <c r="R49" s="27"/>
      <c r="S49" s="27"/>
      <c r="T49" s="27"/>
      <c r="U49" s="27"/>
      <c r="V49" s="27"/>
      <c r="W49" s="27"/>
      <c r="Z49" s="85"/>
    </row>
    <row collapsed="false" customFormat="false" customHeight="true" hidden="false" ht="24.75" outlineLevel="0" r="50">
      <c r="A50" s="28" t="s">
        <v>170</v>
      </c>
      <c r="B50" s="27" t="s">
        <v>171</v>
      </c>
      <c r="C50" s="27"/>
      <c r="D50" s="27"/>
      <c r="E50" s="27"/>
      <c r="F50" s="27"/>
      <c r="G50" s="27"/>
      <c r="H50" s="27"/>
      <c r="I50" s="27"/>
      <c r="J50" s="27"/>
      <c r="K50" s="27"/>
      <c r="L50" s="27"/>
      <c r="M50" s="27"/>
      <c r="N50" s="27"/>
      <c r="O50" s="27"/>
      <c r="P50" s="27"/>
      <c r="Q50" s="27"/>
      <c r="R50" s="27"/>
      <c r="S50" s="27"/>
      <c r="T50" s="27"/>
      <c r="U50" s="27"/>
      <c r="V50" s="27"/>
      <c r="W50" s="27"/>
      <c r="Z50" s="85"/>
    </row>
    <row collapsed="false" customFormat="false" customHeight="true" hidden="false" ht="12.75" outlineLevel="0" r="51">
      <c r="A51" s="28" t="s">
        <v>172</v>
      </c>
      <c r="B51" s="27" t="s">
        <v>173</v>
      </c>
      <c r="C51" s="27"/>
      <c r="D51" s="27"/>
      <c r="E51" s="27"/>
      <c r="F51" s="27"/>
      <c r="G51" s="27"/>
      <c r="H51" s="27"/>
      <c r="I51" s="27"/>
      <c r="J51" s="27"/>
      <c r="K51" s="27"/>
      <c r="L51" s="27"/>
      <c r="M51" s="27"/>
      <c r="N51" s="27"/>
      <c r="O51" s="27"/>
      <c r="P51" s="27"/>
      <c r="Q51" s="27"/>
      <c r="R51" s="27"/>
      <c r="S51" s="27"/>
      <c r="T51" s="27"/>
      <c r="U51" s="27"/>
      <c r="V51" s="27"/>
      <c r="W51" s="27"/>
      <c r="Z51" s="85"/>
    </row>
    <row collapsed="false" customFormat="false" customHeight="true" hidden="false" ht="12.75" outlineLevel="0" r="52">
      <c r="A52" s="28" t="s">
        <v>174</v>
      </c>
      <c r="B52" s="27" t="s">
        <v>175</v>
      </c>
      <c r="C52" s="27"/>
      <c r="D52" s="27"/>
      <c r="E52" s="27"/>
      <c r="F52" s="27"/>
      <c r="G52" s="27"/>
      <c r="H52" s="27"/>
      <c r="I52" s="27"/>
      <c r="J52" s="27"/>
      <c r="K52" s="27"/>
      <c r="L52" s="27"/>
      <c r="M52" s="27"/>
      <c r="N52" s="27"/>
      <c r="O52" s="27"/>
      <c r="P52" s="27"/>
      <c r="Q52" s="27"/>
      <c r="R52" s="27"/>
      <c r="S52" s="27"/>
      <c r="T52" s="27"/>
      <c r="U52" s="27"/>
      <c r="V52" s="27"/>
      <c r="W52" s="27"/>
      <c r="Z52" s="85"/>
    </row>
    <row collapsed="false" customFormat="false" customHeight="true" hidden="false" ht="24.75" outlineLevel="0" r="53">
      <c r="A53" s="63" t="s">
        <v>176</v>
      </c>
      <c r="B53" s="27" t="s">
        <v>177</v>
      </c>
      <c r="C53" s="27"/>
      <c r="D53" s="27"/>
      <c r="E53" s="27"/>
      <c r="F53" s="27"/>
      <c r="G53" s="27"/>
      <c r="H53" s="27"/>
      <c r="I53" s="27"/>
      <c r="J53" s="27"/>
      <c r="K53" s="27"/>
      <c r="L53" s="27"/>
      <c r="M53" s="27"/>
      <c r="N53" s="27"/>
      <c r="O53" s="27"/>
      <c r="P53" s="27"/>
      <c r="Q53" s="27"/>
      <c r="R53" s="27"/>
      <c r="S53" s="27"/>
      <c r="T53" s="27"/>
      <c r="U53" s="27"/>
      <c r="V53" s="27"/>
      <c r="W53" s="27"/>
      <c r="Z53" s="85"/>
    </row>
    <row collapsed="false" customFormat="false" customHeight="true" hidden="false" ht="12.75" outlineLevel="0" r="54">
      <c r="A54" s="63" t="s">
        <v>178</v>
      </c>
      <c r="B54" s="27" t="s">
        <v>179</v>
      </c>
      <c r="C54" s="27"/>
      <c r="D54" s="27"/>
      <c r="E54" s="27"/>
      <c r="F54" s="27"/>
      <c r="G54" s="27"/>
      <c r="H54" s="27"/>
      <c r="I54" s="27"/>
      <c r="J54" s="27"/>
      <c r="K54" s="27"/>
      <c r="L54" s="27"/>
      <c r="M54" s="27"/>
      <c r="N54" s="27"/>
      <c r="O54" s="27"/>
      <c r="P54" s="27"/>
      <c r="Q54" s="27"/>
      <c r="R54" s="27"/>
      <c r="S54" s="27"/>
      <c r="T54" s="27"/>
      <c r="U54" s="27"/>
      <c r="V54" s="27"/>
      <c r="W54" s="27"/>
      <c r="Z54" s="85"/>
    </row>
    <row collapsed="false" customFormat="false" customHeight="true" hidden="false" ht="12.75" outlineLevel="0" r="55">
      <c r="A55" s="63" t="s">
        <v>180</v>
      </c>
      <c r="B55" s="27" t="s">
        <v>181</v>
      </c>
      <c r="C55" s="27"/>
      <c r="D55" s="27"/>
      <c r="E55" s="27"/>
      <c r="F55" s="27"/>
      <c r="G55" s="27"/>
      <c r="H55" s="27"/>
      <c r="I55" s="27"/>
      <c r="J55" s="27"/>
      <c r="K55" s="27"/>
      <c r="L55" s="27"/>
      <c r="M55" s="27"/>
      <c r="N55" s="27"/>
      <c r="O55" s="27"/>
      <c r="P55" s="27"/>
      <c r="Q55" s="27"/>
      <c r="R55" s="27"/>
      <c r="S55" s="27"/>
      <c r="T55" s="27"/>
      <c r="U55" s="27"/>
      <c r="V55" s="27"/>
      <c r="W55" s="27"/>
      <c r="Z55" s="79"/>
    </row>
    <row collapsed="false" customFormat="false" customHeight="true" hidden="false" ht="12.75" outlineLevel="0" r="56">
      <c r="A56" s="63" t="s">
        <v>182</v>
      </c>
      <c r="B56" s="27" t="s">
        <v>183</v>
      </c>
      <c r="C56" s="27"/>
      <c r="D56" s="27"/>
      <c r="E56" s="27"/>
      <c r="F56" s="27"/>
      <c r="G56" s="27"/>
      <c r="H56" s="27"/>
      <c r="I56" s="27"/>
      <c r="J56" s="27"/>
      <c r="K56" s="27"/>
      <c r="L56" s="27"/>
      <c r="M56" s="27"/>
      <c r="N56" s="27"/>
      <c r="O56" s="27"/>
      <c r="P56" s="27"/>
      <c r="Q56" s="27"/>
      <c r="R56" s="27"/>
      <c r="S56" s="27"/>
      <c r="T56" s="27"/>
      <c r="U56" s="27"/>
      <c r="V56" s="27"/>
      <c r="W56" s="27"/>
      <c r="Z56" s="85"/>
    </row>
    <row collapsed="false" customFormat="false" customHeight="true" hidden="false" ht="12.75" outlineLevel="0" r="57">
      <c r="A57" s="63" t="s">
        <v>184</v>
      </c>
      <c r="B57" s="27" t="s">
        <v>185</v>
      </c>
      <c r="C57" s="27"/>
      <c r="D57" s="27"/>
      <c r="E57" s="27"/>
      <c r="F57" s="27"/>
      <c r="G57" s="27"/>
      <c r="H57" s="27"/>
      <c r="I57" s="27"/>
      <c r="J57" s="27"/>
      <c r="K57" s="27"/>
      <c r="L57" s="27"/>
      <c r="M57" s="27"/>
      <c r="N57" s="27"/>
      <c r="O57" s="27"/>
      <c r="P57" s="27"/>
      <c r="Q57" s="27"/>
      <c r="R57" s="27"/>
      <c r="S57" s="27"/>
      <c r="T57" s="27"/>
      <c r="U57" s="27"/>
      <c r="V57" s="27"/>
      <c r="W57" s="27"/>
      <c r="Z57" s="85"/>
    </row>
    <row collapsed="false" customFormat="false" customHeight="true" hidden="false" ht="24.75" outlineLevel="0" r="58">
      <c r="A58" s="63" t="s">
        <v>186</v>
      </c>
      <c r="B58" s="27" t="s">
        <v>187</v>
      </c>
      <c r="C58" s="27"/>
      <c r="D58" s="27"/>
      <c r="E58" s="27"/>
      <c r="F58" s="27"/>
      <c r="G58" s="27"/>
      <c r="H58" s="27"/>
      <c r="I58" s="27"/>
      <c r="J58" s="27"/>
      <c r="K58" s="27"/>
      <c r="L58" s="27"/>
      <c r="M58" s="27"/>
      <c r="N58" s="27"/>
      <c r="O58" s="27"/>
      <c r="P58" s="27"/>
      <c r="Q58" s="27"/>
      <c r="R58" s="27"/>
      <c r="S58" s="27"/>
      <c r="T58" s="27"/>
      <c r="U58" s="27"/>
      <c r="V58" s="27"/>
      <c r="W58" s="27"/>
      <c r="Z58" s="85"/>
    </row>
    <row collapsed="false" customFormat="false" customHeight="true" hidden="false" ht="38.25" outlineLevel="0" r="59">
      <c r="A59" s="63" t="s">
        <v>188</v>
      </c>
      <c r="B59" s="27" t="s">
        <v>189</v>
      </c>
      <c r="C59" s="27"/>
      <c r="D59" s="27"/>
      <c r="E59" s="27"/>
      <c r="F59" s="27"/>
      <c r="G59" s="27"/>
      <c r="H59" s="27"/>
      <c r="I59" s="27"/>
      <c r="J59" s="27"/>
      <c r="K59" s="27"/>
      <c r="L59" s="27"/>
      <c r="M59" s="27"/>
      <c r="N59" s="27"/>
      <c r="O59" s="27"/>
      <c r="P59" s="27"/>
      <c r="Q59" s="27"/>
      <c r="R59" s="27"/>
      <c r="S59" s="27"/>
      <c r="T59" s="27"/>
      <c r="U59" s="27"/>
      <c r="V59" s="27"/>
      <c r="W59" s="27"/>
      <c r="Z59" s="85"/>
    </row>
    <row collapsed="false" customFormat="false" customHeight="true" hidden="false" ht="12.75" outlineLevel="0" r="60">
      <c r="A60" s="2"/>
      <c r="B60" s="28"/>
      <c r="C60" s="28"/>
      <c r="D60" s="28"/>
      <c r="E60" s="28"/>
      <c r="F60" s="28"/>
      <c r="G60" s="28"/>
      <c r="H60" s="28"/>
      <c r="I60" s="28"/>
      <c r="J60" s="28"/>
      <c r="K60" s="28"/>
      <c r="L60" s="28"/>
      <c r="M60" s="28"/>
      <c r="N60" s="28"/>
      <c r="O60" s="28"/>
      <c r="P60" s="28"/>
      <c r="Q60" s="28"/>
      <c r="R60" s="28"/>
      <c r="S60" s="28"/>
      <c r="T60" s="28"/>
      <c r="U60" s="28"/>
      <c r="V60" s="28"/>
      <c r="W60" s="28"/>
      <c r="Z60" s="85"/>
    </row>
    <row collapsed="false" customFormat="false" customHeight="true" hidden="false" ht="12.75" outlineLevel="0" r="61">
      <c r="A61" s="31" t="s">
        <v>190</v>
      </c>
      <c r="B61" s="2"/>
      <c r="C61" s="2"/>
      <c r="D61" s="2"/>
      <c r="E61" s="2"/>
      <c r="F61" s="2"/>
      <c r="G61" s="2"/>
      <c r="H61" s="2"/>
      <c r="I61" s="2"/>
      <c r="J61" s="2"/>
      <c r="K61" s="2"/>
      <c r="L61" s="2"/>
      <c r="M61" s="2"/>
      <c r="N61" s="2"/>
      <c r="O61" s="2"/>
      <c r="P61" s="2"/>
      <c r="Q61" s="2"/>
      <c r="R61" s="2"/>
      <c r="S61" s="2"/>
      <c r="T61" s="2"/>
      <c r="U61" s="2"/>
      <c r="V61" s="2"/>
      <c r="W61" s="2"/>
      <c r="Z61" s="85"/>
    </row>
    <row collapsed="false" customFormat="false" customHeight="true" hidden="false" ht="25.5" outlineLevel="0" r="62">
      <c r="A62" s="27" t="s">
        <v>191</v>
      </c>
      <c r="B62" s="27"/>
      <c r="C62" s="27"/>
      <c r="D62" s="27"/>
      <c r="E62" s="27"/>
      <c r="F62" s="27"/>
      <c r="G62" s="27"/>
      <c r="H62" s="27"/>
      <c r="I62" s="27"/>
      <c r="J62" s="27"/>
      <c r="K62" s="27"/>
      <c r="L62" s="27"/>
      <c r="M62" s="27"/>
      <c r="N62" s="27"/>
      <c r="O62" s="27"/>
      <c r="P62" s="27"/>
      <c r="Q62" s="27"/>
      <c r="R62" s="27"/>
      <c r="S62" s="27"/>
      <c r="T62" s="27"/>
      <c r="U62" s="27"/>
      <c r="V62" s="27"/>
      <c r="W62" s="27"/>
      <c r="Z62" s="86"/>
    </row>
    <row collapsed="false" customFormat="false" customHeight="false" hidden="false" ht="13.55" outlineLevel="0" r="63">
      <c r="A63" s="28"/>
      <c r="B63" s="28"/>
      <c r="C63" s="28"/>
      <c r="D63" s="28"/>
      <c r="E63" s="28"/>
      <c r="F63" s="28"/>
      <c r="G63" s="28"/>
      <c r="H63" s="28"/>
      <c r="I63" s="28"/>
      <c r="J63" s="28"/>
      <c r="K63" s="28"/>
      <c r="L63" s="28"/>
      <c r="M63" s="28"/>
      <c r="N63" s="28"/>
      <c r="O63" s="28"/>
      <c r="P63" s="28"/>
      <c r="Q63" s="28"/>
      <c r="R63" s="28"/>
      <c r="S63" s="28"/>
      <c r="T63" s="28"/>
      <c r="U63" s="28"/>
      <c r="V63" s="28"/>
      <c r="W63" s="28"/>
    </row>
    <row collapsed="false" customFormat="false" customHeight="false" hidden="false" ht="13.55" outlineLevel="0" r="64">
      <c r="A64" s="77" t="s">
        <v>192</v>
      </c>
      <c r="B64" s="2"/>
      <c r="C64" s="2"/>
      <c r="D64" s="2"/>
      <c r="E64" s="2"/>
      <c r="F64" s="2"/>
      <c r="G64" s="2"/>
      <c r="H64" s="2"/>
      <c r="I64" s="2"/>
      <c r="J64" s="2"/>
      <c r="K64" s="2"/>
      <c r="L64" s="2"/>
      <c r="M64" s="2"/>
      <c r="N64" s="2"/>
      <c r="O64" s="2"/>
      <c r="P64" s="2"/>
      <c r="Q64" s="2"/>
      <c r="R64" s="2"/>
      <c r="S64" s="2"/>
      <c r="T64" s="2"/>
      <c r="U64" s="2"/>
      <c r="V64" s="2"/>
      <c r="W64" s="2"/>
    </row>
    <row collapsed="false" customFormat="false" customHeight="false" hidden="false" ht="14.75" outlineLevel="0" r="65">
      <c r="A65" s="87"/>
      <c r="B65" s="2"/>
      <c r="C65" s="2"/>
      <c r="D65" s="2"/>
      <c r="E65" s="2"/>
      <c r="F65" s="2"/>
      <c r="G65" s="2"/>
      <c r="H65" s="2"/>
      <c r="I65" s="2"/>
      <c r="J65" s="2"/>
      <c r="K65" s="2"/>
      <c r="L65" s="2"/>
      <c r="M65" s="2"/>
      <c r="N65" s="88" t="s">
        <v>193</v>
      </c>
      <c r="O65" s="88"/>
      <c r="P65" s="88"/>
      <c r="Q65" s="88"/>
      <c r="R65" s="88"/>
      <c r="S65" s="88" t="s">
        <v>57</v>
      </c>
      <c r="T65" s="88"/>
      <c r="U65" s="88"/>
      <c r="V65" s="88"/>
      <c r="W65" s="88"/>
    </row>
    <row collapsed="false" customFormat="false" customHeight="true" hidden="false" ht="12.75" outlineLevel="0" r="66">
      <c r="A66" s="40" t="s">
        <v>124</v>
      </c>
      <c r="B66" s="40"/>
      <c r="C66" s="89" t="n">
        <v>0.22</v>
      </c>
      <c r="D66" s="89"/>
      <c r="E66" s="40" t="s">
        <v>194</v>
      </c>
      <c r="F66" s="40"/>
      <c r="G66" s="40"/>
      <c r="H66" s="40"/>
      <c r="I66" s="40"/>
      <c r="J66" s="40"/>
      <c r="K66" s="40"/>
      <c r="L66" s="40"/>
      <c r="M66" s="40"/>
      <c r="N66" s="90" t="n">
        <v>836479</v>
      </c>
      <c r="O66" s="90"/>
      <c r="P66" s="90"/>
      <c r="Q66" s="90"/>
      <c r="R66" s="90"/>
      <c r="S66" s="91" t="n">
        <f aca="false">ROUND(N66*C66/4000,2)*4</f>
        <v>184.04</v>
      </c>
      <c r="T66" s="91"/>
      <c r="U66" s="91"/>
      <c r="V66" s="91"/>
      <c r="W66" s="91"/>
    </row>
    <row collapsed="false" customFormat="false" customHeight="true" hidden="false" ht="12.75" outlineLevel="0" r="67">
      <c r="A67" s="40" t="s">
        <v>125</v>
      </c>
      <c r="B67" s="40"/>
      <c r="C67" s="89" t="n">
        <v>0.23</v>
      </c>
      <c r="D67" s="89"/>
      <c r="E67" s="40" t="s">
        <v>194</v>
      </c>
      <c r="F67" s="40"/>
      <c r="G67" s="40"/>
      <c r="H67" s="40"/>
      <c r="I67" s="40"/>
      <c r="J67" s="40"/>
      <c r="K67" s="40"/>
      <c r="L67" s="40"/>
      <c r="M67" s="40"/>
      <c r="N67" s="90" t="n">
        <v>9958</v>
      </c>
      <c r="O67" s="90"/>
      <c r="P67" s="90"/>
      <c r="Q67" s="90"/>
      <c r="R67" s="90"/>
      <c r="S67" s="91" t="n">
        <f aca="false">ROUND(N67*C67/4000,2)*4</f>
        <v>2.28</v>
      </c>
      <c r="T67" s="91"/>
      <c r="U67" s="91"/>
      <c r="V67" s="91"/>
      <c r="W67" s="91"/>
    </row>
    <row collapsed="false" customFormat="false" customHeight="true" hidden="false" ht="15" outlineLevel="0" r="68">
      <c r="A68" s="40" t="s">
        <v>126</v>
      </c>
      <c r="B68" s="40"/>
      <c r="C68" s="89" t="n">
        <v>3.34</v>
      </c>
      <c r="D68" s="89"/>
      <c r="E68" s="40" t="s">
        <v>194</v>
      </c>
      <c r="F68" s="40"/>
      <c r="G68" s="40"/>
      <c r="H68" s="40"/>
      <c r="I68" s="40"/>
      <c r="J68" s="40"/>
      <c r="K68" s="40"/>
      <c r="L68" s="40"/>
      <c r="M68" s="40"/>
      <c r="N68" s="90" t="n">
        <v>650</v>
      </c>
      <c r="O68" s="90"/>
      <c r="P68" s="90"/>
      <c r="Q68" s="90"/>
      <c r="R68" s="90"/>
      <c r="S68" s="91" t="n">
        <f aca="false">ROUND(N68*C68/4000,2)*4</f>
        <v>2.16</v>
      </c>
      <c r="T68" s="91"/>
      <c r="U68" s="91"/>
      <c r="V68" s="91"/>
      <c r="W68" s="91"/>
    </row>
    <row collapsed="false" customFormat="false" customHeight="true" hidden="true" ht="12.75" outlineLevel="0" r="69">
      <c r="A69" s="40" t="s">
        <v>129</v>
      </c>
      <c r="B69" s="40"/>
      <c r="C69" s="89" t="n">
        <v>1.8</v>
      </c>
      <c r="D69" s="89"/>
      <c r="E69" s="40" t="s">
        <v>194</v>
      </c>
      <c r="F69" s="40"/>
      <c r="G69" s="40"/>
      <c r="H69" s="40"/>
      <c r="I69" s="40"/>
      <c r="J69" s="40"/>
      <c r="K69" s="40"/>
      <c r="L69" s="40"/>
      <c r="M69" s="40"/>
      <c r="N69" s="90"/>
      <c r="O69" s="90"/>
      <c r="P69" s="90"/>
      <c r="Q69" s="90"/>
      <c r="R69" s="90"/>
      <c r="S69" s="91" t="n">
        <f aca="false">ROUND(N69*C69/4000,2)*4</f>
        <v>0</v>
      </c>
      <c r="T69" s="91"/>
      <c r="U69" s="91"/>
      <c r="V69" s="91"/>
      <c r="W69" s="91"/>
    </row>
    <row collapsed="false" customFormat="false" customHeight="true" hidden="true" ht="12.75" outlineLevel="0" r="70">
      <c r="A70" s="40" t="s">
        <v>127</v>
      </c>
      <c r="B70" s="40"/>
      <c r="C70" s="89"/>
      <c r="D70" s="89"/>
      <c r="E70" s="40" t="s">
        <v>194</v>
      </c>
      <c r="F70" s="40"/>
      <c r="G70" s="40"/>
      <c r="H70" s="40"/>
      <c r="I70" s="40"/>
      <c r="J70" s="40"/>
      <c r="K70" s="40"/>
      <c r="L70" s="40"/>
      <c r="M70" s="40"/>
      <c r="N70" s="90"/>
      <c r="O70" s="90"/>
      <c r="P70" s="90"/>
      <c r="Q70" s="90"/>
      <c r="R70" s="90"/>
      <c r="S70" s="91" t="n">
        <f aca="false">ROUND(N70*C70/4000,2)*4</f>
        <v>0</v>
      </c>
      <c r="T70" s="91"/>
      <c r="U70" s="91"/>
      <c r="V70" s="91"/>
      <c r="W70" s="91"/>
    </row>
    <row collapsed="false" customFormat="false" customHeight="true" hidden="true" ht="12.75" outlineLevel="0" r="71">
      <c r="A71" s="40" t="s">
        <v>128</v>
      </c>
      <c r="B71" s="40"/>
      <c r="C71" s="89"/>
      <c r="D71" s="89"/>
      <c r="E71" s="40" t="s">
        <v>194</v>
      </c>
      <c r="F71" s="40"/>
      <c r="G71" s="40"/>
      <c r="H71" s="40"/>
      <c r="I71" s="40"/>
      <c r="J71" s="40"/>
      <c r="K71" s="40"/>
      <c r="L71" s="40"/>
      <c r="M71" s="40"/>
      <c r="N71" s="90"/>
      <c r="O71" s="90"/>
      <c r="P71" s="90"/>
      <c r="Q71" s="90"/>
      <c r="R71" s="90"/>
      <c r="S71" s="91" t="n">
        <f aca="false">ROUND(N71*C71/4000,2)*4</f>
        <v>0</v>
      </c>
      <c r="T71" s="91"/>
      <c r="U71" s="91"/>
      <c r="V71" s="91"/>
      <c r="W71" s="91"/>
    </row>
    <row collapsed="false" customFormat="false" customHeight="true" hidden="false" ht="15" outlineLevel="0" r="72">
      <c r="A72" s="40" t="s">
        <v>129</v>
      </c>
      <c r="B72" s="40"/>
      <c r="C72" s="89" t="n">
        <v>0.22</v>
      </c>
      <c r="D72" s="89"/>
      <c r="E72" s="40" t="s">
        <v>194</v>
      </c>
      <c r="F72" s="40"/>
      <c r="G72" s="40"/>
      <c r="H72" s="40"/>
      <c r="I72" s="40"/>
      <c r="J72" s="40"/>
      <c r="K72" s="40"/>
      <c r="L72" s="40"/>
      <c r="M72" s="40"/>
      <c r="N72" s="90"/>
      <c r="O72" s="90"/>
      <c r="P72" s="90"/>
      <c r="Q72" s="90"/>
      <c r="R72" s="90"/>
      <c r="S72" s="91" t="n">
        <f aca="false">ROUND(N72*C72/4000,2)*4</f>
        <v>0</v>
      </c>
      <c r="T72" s="91"/>
      <c r="U72" s="91"/>
      <c r="V72" s="91"/>
      <c r="W72" s="91"/>
    </row>
    <row collapsed="false" customFormat="false" customHeight="true" hidden="false" ht="15" outlineLevel="0" r="73">
      <c r="A73" s="55"/>
      <c r="B73" s="92"/>
      <c r="C73" s="92"/>
      <c r="D73" s="92"/>
      <c r="E73" s="93" t="s">
        <v>195</v>
      </c>
      <c r="F73" s="93"/>
      <c r="G73" s="93"/>
      <c r="H73" s="93"/>
      <c r="I73" s="93"/>
      <c r="J73" s="93"/>
      <c r="K73" s="93"/>
      <c r="L73" s="93"/>
      <c r="M73" s="93"/>
      <c r="N73" s="93"/>
      <c r="O73" s="93"/>
      <c r="P73" s="93"/>
      <c r="Q73" s="93"/>
      <c r="R73" s="93"/>
      <c r="S73" s="47" t="n">
        <f aca="false">S66+S67+S68+S69+S70+S71+S72</f>
        <v>188.48</v>
      </c>
      <c r="T73" s="47"/>
      <c r="U73" s="47"/>
      <c r="V73" s="47"/>
      <c r="W73" s="47"/>
    </row>
    <row collapsed="false" customFormat="false" customHeight="false" hidden="false" ht="13.55" outlineLevel="0" r="74">
      <c r="A74" s="2"/>
      <c r="B74" s="2"/>
      <c r="C74" s="2"/>
      <c r="D74" s="2"/>
      <c r="E74" s="2"/>
      <c r="F74" s="2"/>
      <c r="G74" s="2"/>
      <c r="H74" s="2"/>
      <c r="I74" s="2"/>
      <c r="J74" s="2"/>
      <c r="K74" s="2"/>
      <c r="L74" s="2"/>
      <c r="M74" s="2"/>
      <c r="N74" s="2"/>
      <c r="O74" s="2"/>
      <c r="P74" s="2"/>
      <c r="Q74" s="2"/>
      <c r="R74" s="2"/>
      <c r="S74" s="2"/>
      <c r="T74" s="2"/>
      <c r="U74" s="2"/>
      <c r="V74" s="2"/>
      <c r="W74" s="2"/>
    </row>
    <row collapsed="false" customFormat="false" customHeight="false" hidden="false" ht="13.55" outlineLevel="0" r="75">
      <c r="A75" s="77" t="s">
        <v>196</v>
      </c>
      <c r="B75" s="2"/>
      <c r="C75" s="2"/>
      <c r="D75" s="2"/>
      <c r="E75" s="2"/>
      <c r="F75" s="2"/>
      <c r="G75" s="2"/>
      <c r="H75" s="2"/>
      <c r="I75" s="2"/>
      <c r="J75" s="2"/>
      <c r="K75" s="2"/>
      <c r="L75" s="2"/>
      <c r="M75" s="2"/>
      <c r="N75" s="2"/>
      <c r="O75" s="2"/>
      <c r="P75" s="2"/>
      <c r="Q75" s="2"/>
      <c r="R75" s="2"/>
      <c r="S75" s="2"/>
      <c r="T75" s="2"/>
      <c r="U75" s="2"/>
      <c r="V75" s="2"/>
      <c r="W75" s="2"/>
    </row>
    <row collapsed="false" customFormat="false" customHeight="false" hidden="false" ht="13.55" outlineLevel="0" r="76">
      <c r="A76" s="2" t="s">
        <v>197</v>
      </c>
      <c r="B76" s="2"/>
      <c r="C76" s="2"/>
      <c r="D76" s="2"/>
      <c r="E76" s="2"/>
      <c r="F76" s="2"/>
      <c r="G76" s="2"/>
      <c r="H76" s="2"/>
      <c r="I76" s="2"/>
      <c r="J76" s="2"/>
      <c r="K76" s="2"/>
      <c r="L76" s="2"/>
      <c r="M76" s="2"/>
      <c r="N76" s="2"/>
      <c r="O76" s="2"/>
      <c r="P76" s="2"/>
      <c r="Q76" s="2"/>
      <c r="R76" s="2"/>
      <c r="S76" s="2"/>
      <c r="T76" s="2"/>
      <c r="U76" s="2"/>
      <c r="V76" s="2"/>
      <c r="W76" s="2"/>
    </row>
    <row collapsed="false" customFormat="false" customHeight="false" hidden="false" ht="13.55" outlineLevel="0" r="77">
      <c r="A77" s="2" t="s">
        <v>198</v>
      </c>
      <c r="B77" s="2"/>
      <c r="C77" s="2"/>
      <c r="D77" s="2"/>
      <c r="E77" s="2"/>
      <c r="F77" s="2"/>
      <c r="G77" s="2"/>
      <c r="H77" s="2"/>
      <c r="I77" s="2"/>
      <c r="J77" s="2"/>
      <c r="K77" s="2"/>
      <c r="L77" s="2"/>
      <c r="M77" s="2"/>
      <c r="N77" s="2"/>
      <c r="O77" s="2"/>
      <c r="P77" s="2"/>
      <c r="Q77" s="2"/>
      <c r="R77" s="2"/>
      <c r="S77" s="2"/>
      <c r="T77" s="2"/>
      <c r="U77" s="2"/>
      <c r="V77" s="2"/>
      <c r="W77" s="2"/>
    </row>
    <row collapsed="false" customFormat="false" customHeight="false" hidden="true" ht="12.75" outlineLevel="0" r="78">
      <c r="A78" s="2" t="s">
        <v>199</v>
      </c>
      <c r="B78" s="2"/>
      <c r="C78" s="2"/>
      <c r="D78" s="2"/>
      <c r="E78" s="2"/>
      <c r="F78" s="2"/>
      <c r="G78" s="2"/>
      <c r="H78" s="2"/>
      <c r="I78" s="2"/>
      <c r="J78" s="2"/>
      <c r="K78" s="2"/>
      <c r="L78" s="2"/>
      <c r="M78" s="2"/>
      <c r="N78" s="2"/>
      <c r="O78" s="2"/>
      <c r="P78" s="2"/>
      <c r="Q78" s="2"/>
      <c r="R78" s="2"/>
      <c r="S78" s="2"/>
      <c r="T78" s="2"/>
      <c r="U78" s="2"/>
      <c r="V78" s="2"/>
      <c r="W78" s="2"/>
    </row>
    <row collapsed="false" customFormat="false" customHeight="false" hidden="false" ht="13.55" outlineLevel="0" r="79">
      <c r="A79" s="65" t="s">
        <v>200</v>
      </c>
      <c r="B79" s="2"/>
      <c r="C79" s="2"/>
      <c r="D79" s="2"/>
      <c r="E79" s="2"/>
      <c r="F79" s="2"/>
      <c r="G79" s="2"/>
      <c r="H79" s="2"/>
      <c r="I79" s="2"/>
      <c r="J79" s="2"/>
      <c r="K79" s="2"/>
      <c r="L79" s="2"/>
      <c r="M79" s="2"/>
      <c r="N79" s="2"/>
      <c r="O79" s="2"/>
      <c r="P79" s="2"/>
      <c r="Q79" s="2"/>
      <c r="R79" s="2"/>
      <c r="S79" s="2"/>
      <c r="T79" s="2"/>
      <c r="U79" s="2"/>
      <c r="V79" s="2"/>
      <c r="W79" s="2"/>
    </row>
    <row collapsed="false" customFormat="false" customHeight="false" hidden="false" ht="13.55" outlineLevel="0" r="80">
      <c r="A80" s="65"/>
      <c r="B80" s="2"/>
      <c r="C80" s="2"/>
      <c r="D80" s="2"/>
      <c r="E80" s="2"/>
      <c r="F80" s="2"/>
      <c r="G80" s="2"/>
      <c r="H80" s="2"/>
      <c r="I80" s="2"/>
      <c r="J80" s="2"/>
      <c r="K80" s="2"/>
      <c r="L80" s="2"/>
      <c r="M80" s="2"/>
      <c r="N80" s="2"/>
      <c r="O80" s="2"/>
      <c r="P80" s="2"/>
      <c r="Q80" s="2"/>
      <c r="R80" s="2"/>
      <c r="S80" s="2"/>
      <c r="T80" s="2"/>
      <c r="U80" s="2"/>
      <c r="V80" s="2"/>
      <c r="W80" s="2"/>
    </row>
    <row collapsed="false" customFormat="false" customHeight="false" hidden="false" ht="13.55" outlineLevel="0" r="81">
      <c r="A81" s="31" t="s">
        <v>201</v>
      </c>
      <c r="B81" s="2"/>
      <c r="C81" s="2"/>
      <c r="D81" s="2"/>
      <c r="E81" s="2"/>
      <c r="F81" s="2"/>
      <c r="G81" s="2"/>
      <c r="H81" s="2"/>
      <c r="I81" s="2"/>
      <c r="J81" s="2"/>
      <c r="K81" s="2"/>
      <c r="L81" s="2"/>
      <c r="M81" s="2"/>
      <c r="N81" s="2"/>
      <c r="O81" s="2"/>
      <c r="P81" s="2"/>
      <c r="Q81" s="2"/>
      <c r="R81" s="2"/>
      <c r="S81" s="2"/>
      <c r="T81" s="2"/>
      <c r="U81" s="2"/>
      <c r="V81" s="2"/>
      <c r="W81" s="2"/>
    </row>
    <row collapsed="false" customFormat="false" customHeight="true" hidden="false" ht="39" outlineLevel="0" r="82">
      <c r="A82" s="28" t="s">
        <v>58</v>
      </c>
      <c r="B82" s="27" t="s">
        <v>202</v>
      </c>
      <c r="C82" s="27"/>
      <c r="D82" s="27"/>
      <c r="E82" s="27"/>
      <c r="F82" s="27"/>
      <c r="G82" s="27"/>
      <c r="H82" s="27"/>
      <c r="I82" s="27"/>
      <c r="J82" s="27"/>
      <c r="K82" s="27"/>
      <c r="L82" s="27"/>
      <c r="M82" s="27"/>
      <c r="N82" s="27"/>
      <c r="O82" s="27"/>
      <c r="P82" s="27"/>
      <c r="Q82" s="27"/>
      <c r="R82" s="27"/>
      <c r="S82" s="27"/>
      <c r="T82" s="27"/>
      <c r="U82" s="27"/>
      <c r="V82" s="27"/>
      <c r="W82" s="27"/>
      <c r="Y82" s="79"/>
    </row>
    <row collapsed="false" customFormat="false" customHeight="true" hidden="false" ht="24.75" outlineLevel="0" r="83">
      <c r="A83" s="28" t="s">
        <v>61</v>
      </c>
      <c r="B83" s="27" t="s">
        <v>203</v>
      </c>
      <c r="C83" s="27"/>
      <c r="D83" s="27"/>
      <c r="E83" s="27"/>
      <c r="F83" s="27"/>
      <c r="G83" s="27"/>
      <c r="H83" s="27"/>
      <c r="I83" s="27"/>
      <c r="J83" s="27"/>
      <c r="K83" s="27"/>
      <c r="L83" s="27"/>
      <c r="M83" s="27"/>
      <c r="N83" s="27"/>
      <c r="O83" s="27"/>
      <c r="P83" s="27"/>
      <c r="Q83" s="27"/>
      <c r="R83" s="27"/>
      <c r="S83" s="27"/>
      <c r="T83" s="27"/>
      <c r="U83" s="27"/>
      <c r="V83" s="27"/>
      <c r="W83" s="27"/>
      <c r="Y83" s="79"/>
    </row>
    <row collapsed="false" customFormat="false" customHeight="true" hidden="false" ht="64.5" outlineLevel="0" r="84">
      <c r="A84" s="28" t="s">
        <v>63</v>
      </c>
      <c r="B84" s="27" t="s">
        <v>204</v>
      </c>
      <c r="C84" s="27"/>
      <c r="D84" s="27"/>
      <c r="E84" s="27"/>
      <c r="F84" s="27"/>
      <c r="G84" s="27"/>
      <c r="H84" s="27"/>
      <c r="I84" s="27"/>
      <c r="J84" s="27"/>
      <c r="K84" s="27"/>
      <c r="L84" s="27"/>
      <c r="M84" s="27"/>
      <c r="N84" s="27"/>
      <c r="O84" s="27"/>
      <c r="P84" s="27"/>
      <c r="Q84" s="27"/>
      <c r="R84" s="27"/>
      <c r="S84" s="27"/>
      <c r="T84" s="27"/>
      <c r="U84" s="27"/>
      <c r="V84" s="27"/>
      <c r="W84" s="27"/>
      <c r="Y84" s="79"/>
    </row>
    <row collapsed="false" customFormat="false" customHeight="true" hidden="false" ht="51.75" outlineLevel="0" r="85">
      <c r="A85" s="28" t="s">
        <v>65</v>
      </c>
      <c r="B85" s="27" t="s">
        <v>205</v>
      </c>
      <c r="C85" s="27"/>
      <c r="D85" s="27"/>
      <c r="E85" s="27"/>
      <c r="F85" s="27"/>
      <c r="G85" s="27"/>
      <c r="H85" s="27"/>
      <c r="I85" s="27"/>
      <c r="J85" s="27"/>
      <c r="K85" s="27"/>
      <c r="L85" s="27"/>
      <c r="M85" s="27"/>
      <c r="N85" s="27"/>
      <c r="O85" s="27"/>
      <c r="P85" s="27"/>
      <c r="Q85" s="27"/>
      <c r="R85" s="27"/>
      <c r="S85" s="27"/>
      <c r="T85" s="27"/>
      <c r="U85" s="27"/>
      <c r="V85" s="27"/>
      <c r="W85" s="27"/>
      <c r="Y85" s="79"/>
    </row>
    <row collapsed="false" customFormat="false" customHeight="true" hidden="false" ht="12.75" outlineLevel="0" r="86">
      <c r="A86" s="28" t="s">
        <v>67</v>
      </c>
      <c r="B86" s="27" t="s">
        <v>206</v>
      </c>
      <c r="C86" s="27"/>
      <c r="D86" s="27"/>
      <c r="E86" s="27"/>
      <c r="F86" s="27"/>
      <c r="G86" s="27"/>
      <c r="H86" s="27"/>
      <c r="I86" s="27"/>
      <c r="J86" s="27"/>
      <c r="K86" s="27"/>
      <c r="L86" s="27"/>
      <c r="M86" s="27"/>
      <c r="N86" s="27"/>
      <c r="O86" s="27"/>
      <c r="P86" s="27"/>
      <c r="Q86" s="27"/>
      <c r="R86" s="27"/>
      <c r="S86" s="27"/>
      <c r="T86" s="27"/>
      <c r="U86" s="27"/>
      <c r="V86" s="27"/>
      <c r="W86" s="27"/>
      <c r="Y86" s="79"/>
    </row>
    <row collapsed="false" customFormat="false" customHeight="true" hidden="false" ht="12.75" outlineLevel="0" r="87">
      <c r="A87" s="28"/>
      <c r="B87" s="27" t="s">
        <v>207</v>
      </c>
      <c r="C87" s="27"/>
      <c r="D87" s="27"/>
      <c r="E87" s="27"/>
      <c r="F87" s="27"/>
      <c r="G87" s="27"/>
      <c r="H87" s="27"/>
      <c r="I87" s="27"/>
      <c r="J87" s="27"/>
      <c r="K87" s="27"/>
      <c r="L87" s="27"/>
      <c r="M87" s="94"/>
      <c r="N87" s="94"/>
      <c r="O87" s="2"/>
      <c r="P87" s="95"/>
      <c r="Q87" s="95"/>
      <c r="R87" s="94" t="s">
        <v>208</v>
      </c>
      <c r="S87" s="94"/>
      <c r="T87" s="94"/>
      <c r="U87" s="94"/>
      <c r="V87" s="94"/>
      <c r="W87" s="94"/>
      <c r="Y87" s="79"/>
    </row>
    <row collapsed="false" customFormat="false" customHeight="true" hidden="false" ht="12.75" outlineLevel="0" r="88">
      <c r="A88" s="28"/>
      <c r="B88" s="27" t="s">
        <v>209</v>
      </c>
      <c r="C88" s="27"/>
      <c r="D88" s="27"/>
      <c r="E88" s="27"/>
      <c r="F88" s="27"/>
      <c r="G88" s="27"/>
      <c r="H88" s="27"/>
      <c r="I88" s="27"/>
      <c r="J88" s="27"/>
      <c r="K88" s="27"/>
      <c r="L88" s="27"/>
      <c r="M88" s="94"/>
      <c r="N88" s="94"/>
      <c r="O88" s="2"/>
      <c r="P88" s="95"/>
      <c r="Q88" s="95"/>
      <c r="R88" s="94" t="s">
        <v>208</v>
      </c>
      <c r="S88" s="94"/>
      <c r="T88" s="94"/>
      <c r="U88" s="94"/>
      <c r="V88" s="94"/>
      <c r="W88" s="94"/>
      <c r="Y88" s="79"/>
    </row>
    <row collapsed="false" customFormat="false" customHeight="true" hidden="false" ht="24.75" outlineLevel="0" r="89">
      <c r="A89" s="28"/>
      <c r="B89" s="27" t="s">
        <v>210</v>
      </c>
      <c r="C89" s="27"/>
      <c r="D89" s="27"/>
      <c r="E89" s="27"/>
      <c r="F89" s="27"/>
      <c r="G89" s="27"/>
      <c r="H89" s="27"/>
      <c r="I89" s="27"/>
      <c r="J89" s="27"/>
      <c r="K89" s="27"/>
      <c r="L89" s="27"/>
      <c r="M89" s="27"/>
      <c r="N89" s="27"/>
      <c r="O89" s="27"/>
      <c r="P89" s="27"/>
      <c r="Q89" s="27"/>
      <c r="R89" s="94" t="s">
        <v>208</v>
      </c>
      <c r="S89" s="94"/>
      <c r="T89" s="94"/>
      <c r="U89" s="94"/>
      <c r="V89" s="94"/>
      <c r="W89" s="94"/>
      <c r="Y89" s="79"/>
    </row>
    <row collapsed="false" customFormat="false" customHeight="true" hidden="false" ht="39.75" outlineLevel="0" r="90">
      <c r="A90" s="28" t="s">
        <v>69</v>
      </c>
      <c r="B90" s="27" t="s">
        <v>211</v>
      </c>
      <c r="C90" s="27"/>
      <c r="D90" s="27"/>
      <c r="E90" s="27"/>
      <c r="F90" s="27"/>
      <c r="G90" s="27"/>
      <c r="H90" s="27"/>
      <c r="I90" s="27"/>
      <c r="J90" s="27"/>
      <c r="K90" s="27"/>
      <c r="L90" s="27"/>
      <c r="M90" s="27"/>
      <c r="N90" s="27"/>
      <c r="O90" s="27"/>
      <c r="P90" s="27"/>
      <c r="Q90" s="27"/>
      <c r="R90" s="27"/>
      <c r="S90" s="27"/>
      <c r="T90" s="27"/>
      <c r="U90" s="27"/>
      <c r="V90" s="27"/>
      <c r="W90" s="27"/>
      <c r="Y90" s="79"/>
    </row>
    <row collapsed="false" customFormat="false" customHeight="false" hidden="false" ht="13.55" outlineLevel="0" r="91">
      <c r="A91" s="2" t="s">
        <v>71</v>
      </c>
      <c r="B91" s="2" t="s">
        <v>212</v>
      </c>
      <c r="C91" s="2"/>
      <c r="D91" s="2"/>
      <c r="E91" s="2"/>
      <c r="F91" s="2"/>
      <c r="G91" s="2"/>
      <c r="H91" s="2"/>
      <c r="I91" s="2"/>
      <c r="J91" s="2"/>
      <c r="K91" s="2"/>
      <c r="L91" s="2"/>
      <c r="M91" s="2"/>
      <c r="N91" s="2"/>
      <c r="O91" s="2"/>
      <c r="P91" s="2"/>
      <c r="Q91" s="2"/>
      <c r="R91" s="2"/>
      <c r="S91" s="2"/>
      <c r="T91" s="2"/>
      <c r="U91" s="2"/>
      <c r="V91" s="2"/>
      <c r="W91" s="2"/>
      <c r="Y91" s="79"/>
    </row>
    <row collapsed="false" customFormat="false" customHeight="false" hidden="false" ht="13.55" outlineLevel="0" r="92">
      <c r="A92" s="96"/>
      <c r="B92" s="97" t="s">
        <v>213</v>
      </c>
      <c r="C92" s="98"/>
      <c r="D92" s="98"/>
      <c r="E92" s="98"/>
      <c r="F92" s="98"/>
      <c r="G92" s="98"/>
      <c r="H92" s="98"/>
      <c r="I92" s="98"/>
      <c r="J92" s="99"/>
      <c r="K92" s="99"/>
      <c r="L92" s="99"/>
      <c r="M92" s="99"/>
      <c r="N92" s="99"/>
      <c r="O92" s="99"/>
      <c r="P92" s="99"/>
      <c r="Q92" s="99"/>
      <c r="R92" s="99"/>
      <c r="S92" s="99"/>
      <c r="T92" s="99"/>
      <c r="U92" s="99"/>
      <c r="V92" s="99"/>
      <c r="W92" s="99"/>
      <c r="Y92" s="79"/>
    </row>
    <row collapsed="false" customFormat="false" customHeight="true" hidden="false" ht="12.75" outlineLevel="0" r="93">
      <c r="A93" s="100" t="s">
        <v>214</v>
      </c>
      <c r="B93" s="100"/>
      <c r="C93" s="100"/>
      <c r="D93" s="100"/>
      <c r="E93" s="100"/>
      <c r="F93" s="101" t="s">
        <v>215</v>
      </c>
      <c r="G93" s="101"/>
      <c r="H93" s="101"/>
      <c r="I93" s="101"/>
      <c r="J93" s="101"/>
      <c r="K93" s="101"/>
      <c r="L93" s="101"/>
      <c r="M93" s="101"/>
      <c r="N93" s="101"/>
      <c r="O93" s="101"/>
      <c r="P93" s="101"/>
      <c r="Q93" s="101"/>
      <c r="R93" s="101"/>
      <c r="S93" s="101"/>
      <c r="T93" s="101"/>
      <c r="U93" s="101"/>
      <c r="V93" s="101"/>
      <c r="W93" s="101"/>
      <c r="Y93" s="79"/>
    </row>
    <row collapsed="false" customFormat="false" customHeight="false" hidden="false" ht="13.55" outlineLevel="0" r="94">
      <c r="A94" s="102" t="s">
        <v>216</v>
      </c>
      <c r="B94" s="102"/>
      <c r="C94" s="102"/>
      <c r="D94" s="102"/>
      <c r="E94" s="102"/>
      <c r="F94" s="103" t="s">
        <v>217</v>
      </c>
      <c r="G94" s="103"/>
      <c r="H94" s="103"/>
      <c r="I94" s="103"/>
      <c r="J94" s="103"/>
      <c r="K94" s="103"/>
      <c r="L94" s="103"/>
      <c r="M94" s="103"/>
      <c r="N94" s="103"/>
      <c r="O94" s="103"/>
      <c r="P94" s="103"/>
      <c r="Q94" s="103"/>
      <c r="R94" s="103"/>
      <c r="S94" s="103"/>
      <c r="T94" s="103"/>
      <c r="U94" s="103"/>
      <c r="V94" s="103"/>
      <c r="W94" s="103"/>
      <c r="Y94" s="79"/>
    </row>
    <row collapsed="false" customFormat="false" customHeight="false" hidden="false" ht="13.55" outlineLevel="0" r="95">
      <c r="A95" s="102" t="s">
        <v>218</v>
      </c>
      <c r="B95" s="102"/>
      <c r="C95" s="102"/>
      <c r="D95" s="102"/>
      <c r="E95" s="102"/>
      <c r="F95" s="103" t="s">
        <v>219</v>
      </c>
      <c r="G95" s="103"/>
      <c r="H95" s="103"/>
      <c r="I95" s="103"/>
      <c r="J95" s="103"/>
      <c r="K95" s="103"/>
      <c r="L95" s="103"/>
      <c r="M95" s="103"/>
      <c r="N95" s="103"/>
      <c r="O95" s="103"/>
      <c r="P95" s="103"/>
      <c r="Q95" s="103"/>
      <c r="R95" s="103"/>
      <c r="S95" s="103"/>
      <c r="T95" s="103"/>
      <c r="U95" s="103"/>
      <c r="V95" s="103"/>
      <c r="W95" s="103"/>
      <c r="Y95" s="86"/>
    </row>
    <row collapsed="false" customFormat="false" customHeight="false" hidden="false" ht="13.55" outlineLevel="0" r="96">
      <c r="A96" s="102" t="s">
        <v>220</v>
      </c>
      <c r="B96" s="102"/>
      <c r="C96" s="102"/>
      <c r="D96" s="102"/>
      <c r="E96" s="102"/>
      <c r="F96" s="103" t="s">
        <v>221</v>
      </c>
      <c r="G96" s="103"/>
      <c r="H96" s="103"/>
      <c r="I96" s="103"/>
      <c r="J96" s="103"/>
      <c r="K96" s="103"/>
      <c r="L96" s="103"/>
      <c r="M96" s="103"/>
      <c r="N96" s="103"/>
      <c r="O96" s="103"/>
      <c r="P96" s="103"/>
      <c r="Q96" s="103"/>
      <c r="R96" s="103"/>
      <c r="S96" s="103"/>
      <c r="T96" s="103"/>
      <c r="U96" s="103"/>
      <c r="V96" s="103"/>
      <c r="W96" s="103"/>
      <c r="Y96" s="86"/>
    </row>
    <row collapsed="false" customFormat="false" customHeight="false" hidden="false" ht="13.55" outlineLevel="0" r="97">
      <c r="A97" s="102" t="s">
        <v>222</v>
      </c>
      <c r="B97" s="102"/>
      <c r="C97" s="102"/>
      <c r="D97" s="102"/>
      <c r="E97" s="102"/>
      <c r="F97" s="103" t="s">
        <v>223</v>
      </c>
      <c r="G97" s="103"/>
      <c r="H97" s="103"/>
      <c r="I97" s="103"/>
      <c r="J97" s="103"/>
      <c r="K97" s="103"/>
      <c r="L97" s="103"/>
      <c r="M97" s="103"/>
      <c r="N97" s="103"/>
      <c r="O97" s="103"/>
      <c r="P97" s="103"/>
      <c r="Q97" s="103"/>
      <c r="R97" s="103"/>
      <c r="S97" s="103"/>
      <c r="T97" s="103"/>
      <c r="U97" s="103"/>
      <c r="V97" s="103"/>
      <c r="W97" s="103"/>
      <c r="Y97" s="86"/>
    </row>
    <row collapsed="false" customFormat="false" customHeight="true" hidden="false" ht="27" outlineLevel="0" r="98">
      <c r="B98" s="104" t="s">
        <v>224</v>
      </c>
      <c r="C98" s="104"/>
      <c r="D98" s="104"/>
      <c r="E98" s="104"/>
      <c r="F98" s="104"/>
      <c r="G98" s="104"/>
      <c r="H98" s="104"/>
      <c r="I98" s="104"/>
      <c r="J98" s="104"/>
      <c r="K98" s="104"/>
      <c r="L98" s="104"/>
      <c r="M98" s="104"/>
      <c r="N98" s="104"/>
      <c r="O98" s="104"/>
      <c r="P98" s="104"/>
      <c r="Q98" s="104"/>
      <c r="R98" s="104"/>
      <c r="S98" s="104"/>
      <c r="T98" s="104"/>
      <c r="U98" s="104"/>
      <c r="V98" s="104"/>
      <c r="W98" s="104"/>
    </row>
  </sheetData>
  <mergeCells count="117">
    <mergeCell ref="A2:W2"/>
    <mergeCell ref="A3:W3"/>
    <mergeCell ref="A4:W4"/>
    <mergeCell ref="A6:W6"/>
    <mergeCell ref="B9:W9"/>
    <mergeCell ref="B10:W10"/>
    <mergeCell ref="B11:W11"/>
    <mergeCell ref="B12:W12"/>
    <mergeCell ref="B13:W13"/>
    <mergeCell ref="B14:W14"/>
    <mergeCell ref="B15:W15"/>
    <mergeCell ref="A17:W17"/>
    <mergeCell ref="A18:W18"/>
    <mergeCell ref="A19:W19"/>
    <mergeCell ref="A20:W20"/>
    <mergeCell ref="A21:W21"/>
    <mergeCell ref="A22:W22"/>
    <mergeCell ref="A23:W23"/>
    <mergeCell ref="A26:V26"/>
    <mergeCell ref="Y26:AG26"/>
    <mergeCell ref="B27:V27"/>
    <mergeCell ref="B28:W28"/>
    <mergeCell ref="B29:W29"/>
    <mergeCell ref="A31:W31"/>
    <mergeCell ref="B32:W32"/>
    <mergeCell ref="B33:W33"/>
    <mergeCell ref="B34:W34"/>
    <mergeCell ref="B35:W35"/>
    <mergeCell ref="B36:W36"/>
    <mergeCell ref="B37:W37"/>
    <mergeCell ref="B38:W38"/>
    <mergeCell ref="B39:W39"/>
    <mergeCell ref="B40:W40"/>
    <mergeCell ref="B41:W41"/>
    <mergeCell ref="B42:W42"/>
    <mergeCell ref="B43:W43"/>
    <mergeCell ref="B44:W44"/>
    <mergeCell ref="B45:W45"/>
    <mergeCell ref="B46:W46"/>
    <mergeCell ref="B47:W47"/>
    <mergeCell ref="B48:W48"/>
    <mergeCell ref="B49:W49"/>
    <mergeCell ref="B50:W50"/>
    <mergeCell ref="B51:W51"/>
    <mergeCell ref="B52:W52"/>
    <mergeCell ref="B53:W53"/>
    <mergeCell ref="B54:W54"/>
    <mergeCell ref="B55:W55"/>
    <mergeCell ref="B56:W56"/>
    <mergeCell ref="B57:W57"/>
    <mergeCell ref="B58:W58"/>
    <mergeCell ref="B59:W59"/>
    <mergeCell ref="A62:W62"/>
    <mergeCell ref="N65:R65"/>
    <mergeCell ref="S65:W65"/>
    <mergeCell ref="A66:B66"/>
    <mergeCell ref="C66:D66"/>
    <mergeCell ref="E66:M66"/>
    <mergeCell ref="N66:R66"/>
    <mergeCell ref="S66:W66"/>
    <mergeCell ref="A67:B67"/>
    <mergeCell ref="C67:D67"/>
    <mergeCell ref="E67:M67"/>
    <mergeCell ref="N67:R67"/>
    <mergeCell ref="S67:W67"/>
    <mergeCell ref="A68:B68"/>
    <mergeCell ref="C68:D68"/>
    <mergeCell ref="E68:M68"/>
    <mergeCell ref="N68:R68"/>
    <mergeCell ref="S68:W68"/>
    <mergeCell ref="A69:B69"/>
    <mergeCell ref="C69:D69"/>
    <mergeCell ref="E69:M69"/>
    <mergeCell ref="N69:R69"/>
    <mergeCell ref="S69:W69"/>
    <mergeCell ref="A70:B70"/>
    <mergeCell ref="C70:D70"/>
    <mergeCell ref="E70:M70"/>
    <mergeCell ref="N70:R70"/>
    <mergeCell ref="S70:W70"/>
    <mergeCell ref="A71:B71"/>
    <mergeCell ref="C71:D71"/>
    <mergeCell ref="E71:M71"/>
    <mergeCell ref="N71:R71"/>
    <mergeCell ref="S71:W71"/>
    <mergeCell ref="A72:B72"/>
    <mergeCell ref="C72:D72"/>
    <mergeCell ref="E72:M72"/>
    <mergeCell ref="N72:R72"/>
    <mergeCell ref="S72:W72"/>
    <mergeCell ref="E73:R73"/>
    <mergeCell ref="S73:W73"/>
    <mergeCell ref="B82:W82"/>
    <mergeCell ref="B83:W83"/>
    <mergeCell ref="B84:W84"/>
    <mergeCell ref="B85:W85"/>
    <mergeCell ref="B86:W86"/>
    <mergeCell ref="B87:L87"/>
    <mergeCell ref="M87:N87"/>
    <mergeCell ref="R87:W87"/>
    <mergeCell ref="B88:L88"/>
    <mergeCell ref="M88:N88"/>
    <mergeCell ref="R88:W88"/>
    <mergeCell ref="B89:Q89"/>
    <mergeCell ref="R89:W89"/>
    <mergeCell ref="B90:W90"/>
    <mergeCell ref="A93:E93"/>
    <mergeCell ref="F93:W93"/>
    <mergeCell ref="A94:E94"/>
    <mergeCell ref="F94:W94"/>
    <mergeCell ref="A95:E95"/>
    <mergeCell ref="F95:W95"/>
    <mergeCell ref="A96:E96"/>
    <mergeCell ref="F96:W96"/>
    <mergeCell ref="A97:E97"/>
    <mergeCell ref="F97:W97"/>
    <mergeCell ref="B98:W98"/>
  </mergeCells>
  <conditionalFormatting sqref="C66:D67;C72:D72;N66:R72"/>
  <printOptions headings="false" gridLines="false" gridLinesSet="true" horizontalCentered="false" verticalCentered="false"/>
  <pageMargins left="0.75" right="0.840277777777778" top="0.959722222222222" bottom="1.05" header="0.492361111111111"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&amp;Rstrana č. &amp;P/3</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W94"/>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105" width="3.5921568627451"/>
    <col collapsed="false" hidden="false" max="23" min="2" style="105" width="3.72549019607843"/>
    <col collapsed="false" hidden="false" max="1025" min="24" style="105" width="9.18823529411765"/>
  </cols>
  <sheetData>
    <row collapsed="false" customFormat="false" customHeight="false" hidden="false" ht="13.55" outlineLevel="0" r="1">
      <c r="A1" s="106"/>
      <c r="B1" s="106"/>
      <c r="C1" s="106"/>
      <c r="D1" s="106"/>
      <c r="E1" s="106"/>
      <c r="F1" s="106"/>
      <c r="G1" s="106"/>
      <c r="H1" s="106"/>
      <c r="I1" s="106"/>
      <c r="J1" s="106"/>
      <c r="K1" s="106"/>
      <c r="L1" s="106"/>
      <c r="M1" s="106"/>
      <c r="N1" s="106"/>
      <c r="O1" s="106"/>
      <c r="P1" s="106"/>
      <c r="Q1" s="106"/>
      <c r="R1" s="106"/>
      <c r="S1" s="106"/>
      <c r="T1" s="106"/>
      <c r="U1" s="106"/>
      <c r="V1" s="106"/>
      <c r="W1" s="106"/>
    </row>
    <row collapsed="false" customFormat="false" customHeight="false" hidden="false" ht="15.95" outlineLevel="0" r="2">
      <c r="A2" s="107" t="s">
        <v>225</v>
      </c>
      <c r="B2" s="107"/>
      <c r="C2" s="107"/>
      <c r="D2" s="107"/>
      <c r="E2" s="107"/>
      <c r="F2" s="107"/>
      <c r="G2" s="107"/>
      <c r="H2" s="107"/>
      <c r="I2" s="107"/>
      <c r="J2" s="107"/>
      <c r="K2" s="107"/>
      <c r="L2" s="107"/>
      <c r="M2" s="107"/>
      <c r="N2" s="107"/>
      <c r="O2" s="107"/>
      <c r="P2" s="107"/>
      <c r="Q2" s="107"/>
      <c r="R2" s="107"/>
      <c r="S2" s="107"/>
      <c r="T2" s="107"/>
      <c r="U2" s="107"/>
      <c r="V2" s="107"/>
      <c r="W2" s="107"/>
    </row>
    <row collapsed="false" customFormat="false" customHeight="false" hidden="false" ht="13.55" outlineLevel="0" r="3">
      <c r="A3" s="108" t="s">
        <v>122</v>
      </c>
      <c r="B3" s="108"/>
      <c r="C3" s="108"/>
      <c r="D3" s="108"/>
      <c r="E3" s="108"/>
      <c r="F3" s="108"/>
      <c r="G3" s="108"/>
      <c r="H3" s="108"/>
      <c r="I3" s="108"/>
      <c r="J3" s="108"/>
      <c r="K3" s="108"/>
      <c r="L3" s="108"/>
      <c r="M3" s="108"/>
      <c r="N3" s="108"/>
      <c r="O3" s="108"/>
      <c r="P3" s="108"/>
      <c r="Q3" s="108"/>
      <c r="R3" s="108"/>
      <c r="S3" s="108"/>
      <c r="T3" s="108"/>
      <c r="U3" s="108"/>
      <c r="V3" s="108"/>
      <c r="W3" s="108"/>
    </row>
    <row collapsed="false" customFormat="false" customHeight="false" hidden="false" ht="18.35" outlineLevel="0" r="4">
      <c r="A4" s="109" t="str">
        <f aca="false">'poistná zmluva'!A3:W3</f>
        <v>číslo: 11-4-11111</v>
      </c>
      <c r="B4" s="109"/>
      <c r="C4" s="109"/>
      <c r="D4" s="109"/>
      <c r="E4" s="109"/>
      <c r="F4" s="109"/>
      <c r="G4" s="109"/>
      <c r="H4" s="109"/>
      <c r="I4" s="109"/>
      <c r="J4" s="109"/>
      <c r="K4" s="109"/>
      <c r="L4" s="109"/>
      <c r="M4" s="109"/>
      <c r="N4" s="109"/>
      <c r="O4" s="109"/>
      <c r="P4" s="109"/>
      <c r="Q4" s="109"/>
      <c r="R4" s="109"/>
      <c r="S4" s="109"/>
      <c r="T4" s="109"/>
      <c r="U4" s="109"/>
      <c r="V4" s="109"/>
      <c r="W4" s="109"/>
    </row>
    <row collapsed="false" customFormat="false" customHeight="false" hidden="false" ht="13.55" outlineLevel="0" r="5">
      <c r="A5" s="106"/>
      <c r="B5" s="106"/>
      <c r="C5" s="106"/>
      <c r="D5" s="106"/>
      <c r="E5" s="106"/>
      <c r="F5" s="106"/>
      <c r="G5" s="106"/>
      <c r="H5" s="106"/>
      <c r="I5" s="106"/>
      <c r="J5" s="106"/>
      <c r="K5" s="106"/>
      <c r="L5" s="106"/>
      <c r="M5" s="106"/>
      <c r="N5" s="106"/>
      <c r="O5" s="106"/>
      <c r="P5" s="106"/>
      <c r="Q5" s="106"/>
      <c r="R5" s="106"/>
      <c r="S5" s="106"/>
      <c r="T5" s="106"/>
      <c r="U5" s="106"/>
      <c r="V5" s="106"/>
      <c r="W5" s="106"/>
    </row>
    <row collapsed="false" customFormat="false" customHeight="false" hidden="false" ht="20.75" outlineLevel="0" r="6">
      <c r="A6" s="110" t="s">
        <v>226</v>
      </c>
      <c r="B6" s="110"/>
      <c r="C6" s="110"/>
      <c r="D6" s="110"/>
      <c r="E6" s="110"/>
      <c r="F6" s="110"/>
      <c r="G6" s="110"/>
      <c r="H6" s="110"/>
      <c r="I6" s="110"/>
      <c r="J6" s="110"/>
      <c r="K6" s="110"/>
      <c r="L6" s="110"/>
      <c r="M6" s="110"/>
      <c r="N6" s="110"/>
      <c r="O6" s="110"/>
      <c r="P6" s="110"/>
      <c r="Q6" s="110"/>
      <c r="R6" s="110"/>
      <c r="S6" s="110"/>
      <c r="T6" s="110"/>
      <c r="U6" s="110"/>
      <c r="V6" s="110"/>
      <c r="W6" s="110"/>
    </row>
    <row collapsed="false" customFormat="false" customHeight="false" hidden="false" ht="13.55" outlineLevel="0" r="7">
      <c r="A7" s="106"/>
      <c r="B7" s="106"/>
      <c r="C7" s="106"/>
      <c r="D7" s="106"/>
      <c r="E7" s="106"/>
      <c r="F7" s="106"/>
      <c r="G7" s="106"/>
      <c r="H7" s="106"/>
      <c r="I7" s="106"/>
      <c r="J7" s="106"/>
      <c r="K7" s="106"/>
      <c r="L7" s="106"/>
      <c r="M7" s="106"/>
      <c r="N7" s="106"/>
      <c r="O7" s="106"/>
      <c r="P7" s="106"/>
      <c r="Q7" s="106"/>
      <c r="R7" s="106"/>
      <c r="S7" s="106"/>
      <c r="T7" s="106"/>
      <c r="U7" s="106"/>
      <c r="V7" s="106"/>
      <c r="W7" s="106"/>
    </row>
    <row collapsed="false" customFormat="false" customHeight="false" hidden="false" ht="13.55" outlineLevel="0" r="8">
      <c r="A8" s="111" t="s">
        <v>123</v>
      </c>
      <c r="B8" s="106"/>
      <c r="C8" s="106"/>
      <c r="D8" s="106"/>
      <c r="E8" s="106"/>
      <c r="F8" s="106"/>
      <c r="G8" s="106"/>
      <c r="H8" s="106"/>
      <c r="I8" s="106"/>
      <c r="J8" s="106"/>
      <c r="K8" s="106"/>
      <c r="L8" s="106"/>
      <c r="M8" s="106"/>
      <c r="N8" s="106"/>
      <c r="O8" s="106"/>
      <c r="P8" s="106"/>
      <c r="Q8" s="106"/>
      <c r="R8" s="106"/>
      <c r="S8" s="106"/>
      <c r="T8" s="106"/>
      <c r="U8" s="106"/>
      <c r="V8" s="106"/>
      <c r="W8" s="106"/>
    </row>
    <row collapsed="false" customFormat="false" customHeight="true" hidden="false" ht="25.5" outlineLevel="0" r="9">
      <c r="A9" s="112" t="s">
        <v>124</v>
      </c>
      <c r="B9" s="113" t="str">
        <f aca="false">"Súbor stavebných súčastí budov, hál a stavieb, vedený v účtovnej evidencii poisteného, na východiskovú hodnotu, na prvé riziko, na poistnú sumu "&amp;TEXT(N74,"# ##0,00")&amp;" EUR."</f>
        <v>Súbor stavebných súčastí budov, hál a stavieb, vedený v účtovnej evidencii poisteného, na východiskovú hodnotu, na prvé riziko, na poistnú sumu 3 000,00 EUR.</v>
      </c>
      <c r="C9" s="113"/>
      <c r="D9" s="113"/>
      <c r="E9" s="113"/>
      <c r="F9" s="113"/>
      <c r="G9" s="113"/>
      <c r="H9" s="113"/>
      <c r="I9" s="113"/>
      <c r="J9" s="113"/>
      <c r="K9" s="113"/>
      <c r="L9" s="113"/>
      <c r="M9" s="113"/>
      <c r="N9" s="113"/>
      <c r="O9" s="113"/>
      <c r="P9" s="113"/>
      <c r="Q9" s="113"/>
      <c r="R9" s="113"/>
      <c r="S9" s="113"/>
      <c r="T9" s="113"/>
      <c r="U9" s="113"/>
      <c r="V9" s="113"/>
      <c r="W9" s="113"/>
    </row>
    <row collapsed="false" customFormat="false" customHeight="true" hidden="false" ht="40.5" outlineLevel="0" r="10">
      <c r="A10" s="112" t="s">
        <v>125</v>
      </c>
      <c r="B10" s="113" t="str">
        <f aca="false">"Súbor hnuteľného majetku vrátane DHM, inventáru a dopravných prostriedkov bez EČV, vedený v účtovnej evidencii poisteného, na obstarávaciu cenu, na prvé riziko, na poistnú sumu "&amp;TEXT(N75,"# ##0,00")&amp;" EUR."</f>
        <v>Súbor hnuteľného majetku vrátane DHM, inventáru a dopravných prostriedkov bez EČV, vedený v účtovnej evidencii poisteného, na obstarávaciu cenu, na prvé riziko, na poistnú sumu 3 000,00 EUR.</v>
      </c>
      <c r="C10" s="113"/>
      <c r="D10" s="113"/>
      <c r="E10" s="113"/>
      <c r="F10" s="113"/>
      <c r="G10" s="113"/>
      <c r="H10" s="113"/>
      <c r="I10" s="113"/>
      <c r="J10" s="113"/>
      <c r="K10" s="113"/>
      <c r="L10" s="113"/>
      <c r="M10" s="113"/>
      <c r="N10" s="113"/>
      <c r="O10" s="113"/>
      <c r="P10" s="113"/>
      <c r="Q10" s="113"/>
      <c r="R10" s="113"/>
      <c r="S10" s="113"/>
      <c r="T10" s="113"/>
      <c r="U10" s="113"/>
      <c r="V10" s="113"/>
      <c r="W10" s="113"/>
    </row>
    <row collapsed="false" customFormat="false" customHeight="true" hidden="true" ht="12.75" outlineLevel="0" r="11">
      <c r="A11" s="112" t="s">
        <v>126</v>
      </c>
      <c r="B11" s="113" t="str">
        <f aca="false">"Súbor zásob, vedených v účtovnej evidencii poisteného, na novú cenu, na prvé riziko, na poistnú sumu "&amp;TEXT(N76,"# ##0,00")&amp;" EUR."</f>
        <v>Súbor zásob, vedených v účtovnej evidencii poisteného, na novú cenu, na prvé riziko, na poistnú sumu 0,00 EUR.</v>
      </c>
      <c r="C11" s="113"/>
      <c r="D11" s="113"/>
      <c r="E11" s="113"/>
      <c r="F11" s="113"/>
      <c r="G11" s="113"/>
      <c r="H11" s="113"/>
      <c r="I11" s="113"/>
      <c r="J11" s="113"/>
      <c r="K11" s="113"/>
      <c r="L11" s="113"/>
      <c r="M11" s="113"/>
      <c r="N11" s="113"/>
      <c r="O11" s="113"/>
      <c r="P11" s="113"/>
      <c r="Q11" s="113"/>
      <c r="R11" s="113"/>
      <c r="S11" s="113"/>
      <c r="T11" s="113"/>
      <c r="U11" s="113"/>
      <c r="V11" s="113"/>
      <c r="W11" s="113"/>
    </row>
    <row collapsed="false" customFormat="false" customHeight="true" hidden="true" ht="12.75" outlineLevel="0" r="12">
      <c r="A12" s="112" t="s">
        <v>129</v>
      </c>
      <c r="B12" s="113" t="str">
        <f aca="false">"Súbor strojov, prístrojov a zariadení, vedený v účtovnej evidencii poisteného, na novú cenu, na prvé riziko, na poistnú sumu "&amp;TEXT(N77,"# ##0,00")&amp;" EUR."</f>
        <v>Súbor strojov, prístrojov a zariadení, vedený v účtovnej evidencii poisteného, na novú cenu, na prvé riziko, na poistnú sumu 0,00 EUR.</v>
      </c>
      <c r="C12" s="113"/>
      <c r="D12" s="113"/>
      <c r="E12" s="113"/>
      <c r="F12" s="113"/>
      <c r="G12" s="113"/>
      <c r="H12" s="113"/>
      <c r="I12" s="113"/>
      <c r="J12" s="113"/>
      <c r="K12" s="113"/>
      <c r="L12" s="113"/>
      <c r="M12" s="113"/>
      <c r="N12" s="113"/>
      <c r="O12" s="113"/>
      <c r="P12" s="113"/>
      <c r="Q12" s="113"/>
      <c r="R12" s="113"/>
      <c r="S12" s="113"/>
      <c r="T12" s="113"/>
      <c r="U12" s="113"/>
      <c r="V12" s="113"/>
      <c r="W12" s="113"/>
    </row>
    <row collapsed="false" customFormat="false" customHeight="true" hidden="true" ht="12.75" outlineLevel="0" r="13">
      <c r="A13" s="112" t="s">
        <v>127</v>
      </c>
      <c r="B13" s="113" t="str">
        <f aca="false">"Súbor prevzatého HIM, DHIM a inventáru, na novú cenu, na prvé riziko, na poistnú sumu "&amp;TEXT(N78,"# ##0,00")&amp;" EUR."</f>
        <v>Súbor prevzatého HIM, DHIM a inventáru, na novú cenu, na prvé riziko, na poistnú sumu 0,00 EUR.</v>
      </c>
      <c r="C13" s="113"/>
      <c r="D13" s="113"/>
      <c r="E13" s="113"/>
      <c r="F13" s="113"/>
      <c r="G13" s="113"/>
      <c r="H13" s="113"/>
      <c r="I13" s="113"/>
      <c r="J13" s="113"/>
      <c r="K13" s="113"/>
      <c r="L13" s="113"/>
      <c r="M13" s="113"/>
      <c r="N13" s="113"/>
      <c r="O13" s="113"/>
      <c r="P13" s="113"/>
      <c r="Q13" s="113"/>
      <c r="R13" s="113"/>
      <c r="S13" s="113"/>
      <c r="T13" s="113"/>
      <c r="U13" s="113"/>
      <c r="V13" s="113"/>
      <c r="W13" s="113"/>
    </row>
    <row collapsed="false" customFormat="false" customHeight="true" hidden="true" ht="12.75" outlineLevel="0" r="14">
      <c r="A14" s="112" t="s">
        <v>128</v>
      </c>
      <c r="B14" s="114" t="str">
        <f aca="false">"Denná tržba – peniaze, ceniny, stravné lístky, lúpež – na prvé riziko,  na poistnú sumu "&amp;TEXT(N79,"# ##0,00")&amp;" EUR."</f>
        <v>Denná tržba – peniaze, ceniny, stravné lístky, lúpež – na prvé riziko,  na poistnú sumu 0,00 EUR.</v>
      </c>
      <c r="C14" s="114"/>
      <c r="D14" s="114"/>
      <c r="E14" s="114"/>
      <c r="F14" s="114"/>
      <c r="G14" s="114"/>
      <c r="H14" s="114"/>
      <c r="I14" s="114"/>
      <c r="J14" s="114"/>
      <c r="K14" s="114"/>
      <c r="L14" s="114"/>
      <c r="M14" s="114"/>
      <c r="N14" s="114"/>
      <c r="O14" s="114"/>
      <c r="P14" s="114"/>
      <c r="Q14" s="114"/>
      <c r="R14" s="114"/>
      <c r="S14" s="114"/>
      <c r="T14" s="114"/>
      <c r="U14" s="114"/>
      <c r="V14" s="114"/>
      <c r="W14" s="114"/>
    </row>
    <row collapsed="false" customFormat="false" customHeight="false" hidden="false" ht="13.55" outlineLevel="0" r="15">
      <c r="A15" s="112" t="s">
        <v>126</v>
      </c>
      <c r="B15" s="115" t="str">
        <f aca="false">"Peniaze, ceniny, stravné lístky v trezore – na prvé riziko,  na poistnú sumu "&amp;TEXT(N80,"# ##0,00")&amp;" EUR."</f>
        <v>Peniaze, ceniny, stravné lístky v trezore – na prvé riziko,  na poistnú sumu 650,00 EUR.</v>
      </c>
      <c r="C15" s="115"/>
      <c r="D15" s="115"/>
      <c r="E15" s="115"/>
      <c r="F15" s="115"/>
      <c r="G15" s="115"/>
      <c r="H15" s="115"/>
      <c r="I15" s="115"/>
      <c r="J15" s="115"/>
      <c r="K15" s="115"/>
      <c r="L15" s="115"/>
      <c r="M15" s="115"/>
      <c r="N15" s="115"/>
      <c r="O15" s="115"/>
      <c r="P15" s="115"/>
      <c r="Q15" s="115"/>
      <c r="R15" s="115"/>
      <c r="S15" s="115"/>
      <c r="T15" s="115"/>
      <c r="U15" s="115"/>
      <c r="V15" s="115"/>
      <c r="W15" s="115"/>
    </row>
    <row collapsed="false" customFormat="false" customHeight="false" hidden="false" ht="13.55" outlineLevel="0" r="16">
      <c r="A16" s="112" t="s">
        <v>129</v>
      </c>
      <c r="B16" s="116" t="str">
        <f aca="false">"Preprava peňazí poslom, na prvé riziko, na poistnú sumu  "&amp;TEXT(N81,"# ##0,00")&amp;" EUR."</f>
        <v>Preprava peňazí poslom, na prvé riziko, na poistnú sumu  0,00 EUR.</v>
      </c>
      <c r="C16" s="117"/>
      <c r="D16" s="117"/>
      <c r="E16" s="117"/>
      <c r="F16" s="117"/>
      <c r="G16" s="117"/>
      <c r="H16" s="117"/>
      <c r="I16" s="117"/>
      <c r="J16" s="117"/>
      <c r="K16" s="117"/>
      <c r="L16" s="117"/>
      <c r="M16" s="117"/>
      <c r="N16" s="117"/>
      <c r="O16" s="117"/>
      <c r="P16" s="117"/>
      <c r="Q16" s="117"/>
      <c r="R16" s="117"/>
      <c r="S16" s="117"/>
      <c r="T16" s="117"/>
      <c r="U16" s="117"/>
      <c r="V16" s="117"/>
      <c r="W16" s="117"/>
    </row>
    <row collapsed="false" customFormat="false" customHeight="true" hidden="false" ht="39" outlineLevel="0" r="17">
      <c r="A17" s="112" t="s">
        <v>127</v>
      </c>
      <c r="B17" s="113" t="str">
        <f aca="false">"Súbor stavebných súčastí budov, hál a stavieb, vedený v účtovnej evidencii poisteného, na východiskovú hodnotu, na prvé riziko, pre riziko vandalizmus nezistený páchateľ, na agregovanú poistnú sumu "&amp;TEXT(N82,"# ##0,00")&amp;" EUR."</f>
        <v>Súbor stavebných súčastí budov, hál a stavieb, vedený v účtovnej evidencii poisteného, na východiskovú hodnotu, na prvé riziko, pre riziko vandalizmus nezistený páchateľ, na agregovanú poistnú sumu 5 000,00 EUR.</v>
      </c>
      <c r="C17" s="113"/>
      <c r="D17" s="113"/>
      <c r="E17" s="113"/>
      <c r="F17" s="113"/>
      <c r="G17" s="113"/>
      <c r="H17" s="113"/>
      <c r="I17" s="113"/>
      <c r="J17" s="113"/>
      <c r="K17" s="113"/>
      <c r="L17" s="113"/>
      <c r="M17" s="113"/>
      <c r="N17" s="113"/>
      <c r="O17" s="113"/>
      <c r="P17" s="113"/>
      <c r="Q17" s="113"/>
      <c r="R17" s="113"/>
      <c r="S17" s="113"/>
      <c r="T17" s="113"/>
      <c r="U17" s="113"/>
      <c r="V17" s="113"/>
      <c r="W17" s="113"/>
    </row>
    <row collapsed="false" customFormat="false" customHeight="true" hidden="false" ht="40.5" outlineLevel="0" r="18">
      <c r="A18" s="112" t="s">
        <v>128</v>
      </c>
      <c r="B18" s="113" t="str">
        <f aca="false">"Súbor hnuteľného majetku vrátane DHM, inventáru a dopravných prostriedkov bez EČV, vedený v účtovnej evidencii poisteného, na obstarávaciu cenu, na prvé riziko, pre riziko vandalizmus nezistený páchateľ,  na agregovanú poistnú sumu "&amp;TEXT(N83,"# ##0,00")&amp;" EUR."</f>
        <v>Súbor hnuteľného majetku vrátane DHM, inventáru a dopravných prostriedkov bez EČV, vedený v účtovnej evidencii poisteného, na obstarávaciu cenu, na prvé riziko, pre riziko vandalizmus nezistený páchateľ,  na agregovanú poistnú sumu 3 000,00 EUR.</v>
      </c>
      <c r="C18" s="113"/>
      <c r="D18" s="113"/>
      <c r="E18" s="113"/>
      <c r="F18" s="113"/>
      <c r="G18" s="113"/>
      <c r="H18" s="113"/>
      <c r="I18" s="113"/>
      <c r="J18" s="113"/>
      <c r="K18" s="113"/>
      <c r="L18" s="113"/>
      <c r="M18" s="113"/>
      <c r="N18" s="113"/>
      <c r="O18" s="113"/>
      <c r="P18" s="113"/>
      <c r="Q18" s="113"/>
      <c r="R18" s="113"/>
      <c r="S18" s="113"/>
      <c r="T18" s="113"/>
      <c r="U18" s="113"/>
      <c r="V18" s="113"/>
      <c r="W18" s="113"/>
    </row>
    <row collapsed="false" customFormat="false" customHeight="false" hidden="false" ht="13.55" outlineLevel="0" r="19">
      <c r="A19" s="106"/>
      <c r="B19" s="106"/>
      <c r="C19" s="106"/>
      <c r="D19" s="106"/>
      <c r="E19" s="106"/>
      <c r="F19" s="106"/>
      <c r="G19" s="106"/>
      <c r="H19" s="106"/>
      <c r="I19" s="106"/>
      <c r="J19" s="106"/>
      <c r="K19" s="106"/>
      <c r="L19" s="106"/>
      <c r="M19" s="106"/>
      <c r="N19" s="106"/>
      <c r="O19" s="106"/>
      <c r="P19" s="106"/>
      <c r="Q19" s="106"/>
      <c r="R19" s="106"/>
      <c r="S19" s="106"/>
      <c r="T19" s="106"/>
      <c r="U19" s="106"/>
      <c r="V19" s="106"/>
      <c r="W19" s="106"/>
    </row>
    <row collapsed="false" customFormat="false" customHeight="false" hidden="false" ht="13.55" outlineLevel="0" r="20">
      <c r="A20" s="118" t="s">
        <v>137</v>
      </c>
      <c r="B20" s="106"/>
      <c r="C20" s="106"/>
      <c r="D20" s="106"/>
      <c r="E20" s="106"/>
      <c r="F20" s="106"/>
      <c r="G20" s="106"/>
      <c r="H20" s="106"/>
      <c r="I20" s="106"/>
      <c r="J20" s="106"/>
      <c r="K20" s="106"/>
      <c r="L20" s="106"/>
      <c r="M20" s="106"/>
      <c r="N20" s="106"/>
      <c r="O20" s="106"/>
      <c r="P20" s="106"/>
      <c r="Q20" s="106"/>
      <c r="R20" s="106"/>
      <c r="S20" s="106"/>
      <c r="T20" s="106"/>
      <c r="U20" s="106"/>
      <c r="V20" s="106"/>
      <c r="W20" s="106"/>
    </row>
    <row collapsed="false" customFormat="false" customHeight="true" hidden="false" ht="14.25" outlineLevel="0" r="21">
      <c r="A21" s="119" t="s">
        <v>138</v>
      </c>
      <c r="B21" s="119"/>
      <c r="C21" s="119"/>
      <c r="D21" s="119"/>
      <c r="E21" s="119"/>
      <c r="F21" s="119"/>
      <c r="G21" s="119"/>
      <c r="H21" s="119"/>
      <c r="I21" s="119"/>
      <c r="J21" s="119"/>
      <c r="K21" s="119"/>
      <c r="L21" s="119"/>
      <c r="M21" s="119"/>
      <c r="N21" s="119"/>
      <c r="O21" s="119"/>
      <c r="P21" s="119"/>
      <c r="Q21" s="119"/>
      <c r="R21" s="119"/>
      <c r="S21" s="119"/>
      <c r="T21" s="119"/>
      <c r="U21" s="119"/>
      <c r="V21" s="119"/>
      <c r="W21" s="106"/>
    </row>
    <row collapsed="false" customFormat="false" customHeight="true" hidden="false" ht="12.75" outlineLevel="0" r="22">
      <c r="A22" s="120" t="s">
        <v>41</v>
      </c>
      <c r="B22" s="113" t="s">
        <v>42</v>
      </c>
      <c r="C22" s="113"/>
      <c r="D22" s="113"/>
      <c r="E22" s="113"/>
      <c r="F22" s="113"/>
      <c r="G22" s="113"/>
      <c r="H22" s="113"/>
      <c r="I22" s="113"/>
      <c r="J22" s="113"/>
      <c r="K22" s="113"/>
      <c r="L22" s="113"/>
      <c r="M22" s="113"/>
      <c r="N22" s="113"/>
      <c r="O22" s="113"/>
      <c r="P22" s="113"/>
      <c r="Q22" s="113"/>
      <c r="R22" s="113"/>
      <c r="S22" s="113"/>
      <c r="T22" s="113"/>
      <c r="U22" s="113"/>
      <c r="V22" s="113"/>
      <c r="W22" s="106"/>
    </row>
    <row collapsed="false" customFormat="false" customHeight="true" hidden="false" ht="24.75" outlineLevel="0" r="23">
      <c r="A23" s="120" t="s">
        <v>41</v>
      </c>
      <c r="B23" s="114" t="s">
        <v>45</v>
      </c>
      <c r="C23" s="114"/>
      <c r="D23" s="114"/>
      <c r="E23" s="114"/>
      <c r="F23" s="114"/>
      <c r="G23" s="114"/>
      <c r="H23" s="114"/>
      <c r="I23" s="114"/>
      <c r="J23" s="114"/>
      <c r="K23" s="114"/>
      <c r="L23" s="114"/>
      <c r="M23" s="114"/>
      <c r="N23" s="114"/>
      <c r="O23" s="114"/>
      <c r="P23" s="114"/>
      <c r="Q23" s="114"/>
      <c r="R23" s="114"/>
      <c r="S23" s="114"/>
      <c r="T23" s="114"/>
      <c r="U23" s="114"/>
      <c r="V23" s="114"/>
      <c r="W23" s="114"/>
    </row>
    <row collapsed="false" customFormat="false" customHeight="true" hidden="false" ht="12.75" outlineLevel="0" r="24">
      <c r="A24" s="120"/>
      <c r="B24" s="117"/>
      <c r="C24" s="117"/>
      <c r="D24" s="117"/>
      <c r="E24" s="117"/>
      <c r="F24" s="117"/>
      <c r="G24" s="117"/>
      <c r="H24" s="117"/>
      <c r="I24" s="117"/>
      <c r="J24" s="117"/>
      <c r="K24" s="117"/>
      <c r="L24" s="117"/>
      <c r="M24" s="117"/>
      <c r="N24" s="117"/>
      <c r="O24" s="117"/>
      <c r="P24" s="117"/>
      <c r="Q24" s="117"/>
      <c r="R24" s="117"/>
      <c r="S24" s="117"/>
      <c r="T24" s="117"/>
      <c r="U24" s="117"/>
      <c r="V24" s="117"/>
      <c r="W24" s="117"/>
    </row>
    <row collapsed="false" customFormat="false" customHeight="true" hidden="false" ht="14.25" outlineLevel="0" r="25">
      <c r="A25" s="114" t="s">
        <v>227</v>
      </c>
      <c r="B25" s="114"/>
      <c r="C25" s="114"/>
      <c r="D25" s="114"/>
      <c r="E25" s="114"/>
      <c r="F25" s="114"/>
      <c r="G25" s="114"/>
      <c r="H25" s="114"/>
      <c r="I25" s="114"/>
      <c r="J25" s="114"/>
      <c r="K25" s="114"/>
      <c r="L25" s="114"/>
      <c r="M25" s="114"/>
      <c r="N25" s="114"/>
      <c r="O25" s="114"/>
      <c r="P25" s="114"/>
      <c r="Q25" s="114"/>
      <c r="R25" s="114"/>
      <c r="S25" s="114"/>
      <c r="T25" s="114"/>
      <c r="U25" s="114"/>
      <c r="V25" s="114"/>
      <c r="W25" s="114"/>
    </row>
    <row collapsed="false" customFormat="false" customHeight="true" hidden="false" ht="38.25" outlineLevel="0" r="26">
      <c r="A26" s="113" t="s">
        <v>228</v>
      </c>
      <c r="B26" s="113"/>
      <c r="C26" s="113"/>
      <c r="D26" s="113"/>
      <c r="E26" s="113"/>
      <c r="F26" s="113"/>
      <c r="G26" s="113"/>
      <c r="H26" s="113"/>
      <c r="I26" s="113"/>
      <c r="J26" s="113"/>
      <c r="K26" s="113"/>
      <c r="L26" s="113"/>
      <c r="M26" s="113"/>
      <c r="N26" s="113"/>
      <c r="O26" s="113"/>
      <c r="P26" s="113"/>
      <c r="Q26" s="113"/>
      <c r="R26" s="113"/>
      <c r="S26" s="113"/>
      <c r="T26" s="113"/>
      <c r="U26" s="113"/>
      <c r="V26" s="113"/>
      <c r="W26" s="113"/>
    </row>
    <row collapsed="false" customFormat="false" customHeight="true" hidden="false" ht="25.5" outlineLevel="0" r="27">
      <c r="A27" s="113" t="s">
        <v>229</v>
      </c>
      <c r="B27" s="113"/>
      <c r="C27" s="113"/>
      <c r="D27" s="113"/>
      <c r="E27" s="113"/>
      <c r="F27" s="113"/>
      <c r="G27" s="113"/>
      <c r="H27" s="113"/>
      <c r="I27" s="113"/>
      <c r="J27" s="113"/>
      <c r="K27" s="113"/>
      <c r="L27" s="113"/>
      <c r="M27" s="113"/>
      <c r="N27" s="113"/>
      <c r="O27" s="113"/>
      <c r="P27" s="113"/>
      <c r="Q27" s="113"/>
      <c r="R27" s="113"/>
      <c r="S27" s="113"/>
      <c r="T27" s="113"/>
      <c r="U27" s="113"/>
      <c r="V27" s="113"/>
      <c r="W27" s="113"/>
    </row>
    <row collapsed="false" customFormat="false" customHeight="true" hidden="false" ht="25.5" outlineLevel="0" r="28">
      <c r="A28" s="113" t="s">
        <v>230</v>
      </c>
      <c r="B28" s="113"/>
      <c r="C28" s="113"/>
      <c r="D28" s="113"/>
      <c r="E28" s="113"/>
      <c r="F28" s="113"/>
      <c r="G28" s="113"/>
      <c r="H28" s="113"/>
      <c r="I28" s="113"/>
      <c r="J28" s="113"/>
      <c r="K28" s="113"/>
      <c r="L28" s="113"/>
      <c r="M28" s="113"/>
      <c r="N28" s="113"/>
      <c r="O28" s="113"/>
      <c r="P28" s="113"/>
      <c r="Q28" s="113"/>
      <c r="R28" s="113"/>
      <c r="S28" s="113"/>
      <c r="T28" s="113"/>
      <c r="U28" s="113"/>
      <c r="V28" s="113"/>
      <c r="W28" s="113"/>
    </row>
    <row collapsed="false" customFormat="false" customHeight="true" hidden="true" ht="12.75" outlineLevel="0" r="29">
      <c r="A29" s="113" t="s">
        <v>231</v>
      </c>
      <c r="B29" s="113"/>
      <c r="C29" s="113"/>
      <c r="D29" s="113"/>
      <c r="E29" s="113"/>
      <c r="F29" s="113"/>
      <c r="G29" s="113"/>
      <c r="H29" s="113"/>
      <c r="I29" s="113"/>
      <c r="J29" s="113"/>
      <c r="K29" s="113"/>
      <c r="L29" s="113"/>
      <c r="M29" s="113"/>
      <c r="N29" s="113"/>
      <c r="O29" s="113"/>
      <c r="P29" s="113"/>
      <c r="Q29" s="113"/>
      <c r="R29" s="113"/>
      <c r="S29" s="113"/>
      <c r="T29" s="113"/>
      <c r="U29" s="113"/>
      <c r="V29" s="113"/>
      <c r="W29" s="113"/>
    </row>
    <row collapsed="false" customFormat="false" customHeight="true" hidden="true" ht="12.75" outlineLevel="0" r="30">
      <c r="A30" s="113" t="s">
        <v>232</v>
      </c>
      <c r="B30" s="113"/>
      <c r="C30" s="113"/>
      <c r="D30" s="113"/>
      <c r="E30" s="113"/>
      <c r="F30" s="113"/>
      <c r="G30" s="113"/>
      <c r="H30" s="113"/>
      <c r="I30" s="113"/>
      <c r="J30" s="113"/>
      <c r="K30" s="113"/>
      <c r="L30" s="113"/>
      <c r="M30" s="113"/>
      <c r="N30" s="113"/>
      <c r="O30" s="113"/>
      <c r="P30" s="113"/>
      <c r="Q30" s="113"/>
      <c r="R30" s="113"/>
      <c r="S30" s="113"/>
      <c r="T30" s="113"/>
      <c r="U30" s="113"/>
      <c r="V30" s="113"/>
      <c r="W30" s="113"/>
    </row>
    <row collapsed="false" customFormat="false" customHeight="false" hidden="false" ht="13.55" outlineLevel="0" r="31">
      <c r="A31" s="117"/>
      <c r="B31" s="117"/>
      <c r="C31" s="117"/>
      <c r="D31" s="117"/>
      <c r="E31" s="117"/>
      <c r="F31" s="117"/>
      <c r="G31" s="117"/>
      <c r="H31" s="117"/>
      <c r="I31" s="117"/>
      <c r="J31" s="117"/>
      <c r="K31" s="117"/>
      <c r="L31" s="117"/>
      <c r="M31" s="117"/>
      <c r="N31" s="117"/>
      <c r="O31" s="117"/>
      <c r="P31" s="117"/>
      <c r="Q31" s="117"/>
      <c r="R31" s="117"/>
      <c r="S31" s="117"/>
      <c r="T31" s="117"/>
      <c r="U31" s="117"/>
      <c r="V31" s="117"/>
      <c r="W31" s="117"/>
    </row>
    <row collapsed="false" customFormat="false" customHeight="true" hidden="false" ht="12.75" outlineLevel="0" r="32">
      <c r="A32" s="113" t="s">
        <v>233</v>
      </c>
      <c r="B32" s="113"/>
      <c r="C32" s="113"/>
      <c r="D32" s="113"/>
      <c r="E32" s="113"/>
      <c r="F32" s="113"/>
      <c r="G32" s="113"/>
      <c r="H32" s="113"/>
      <c r="I32" s="113"/>
      <c r="J32" s="113"/>
      <c r="K32" s="113"/>
      <c r="L32" s="113"/>
      <c r="M32" s="113"/>
      <c r="N32" s="113"/>
      <c r="O32" s="113"/>
      <c r="P32" s="113"/>
      <c r="Q32" s="113"/>
      <c r="R32" s="113"/>
      <c r="S32" s="113"/>
      <c r="T32" s="113"/>
      <c r="U32" s="113"/>
      <c r="V32" s="113"/>
      <c r="W32" s="113"/>
    </row>
    <row collapsed="false" customFormat="false" customHeight="true" hidden="false" ht="26.25" outlineLevel="0" r="33">
      <c r="A33" s="117" t="s">
        <v>124</v>
      </c>
      <c r="B33" s="113" t="s">
        <v>234</v>
      </c>
      <c r="C33" s="113"/>
      <c r="D33" s="113"/>
      <c r="E33" s="113"/>
      <c r="F33" s="113"/>
      <c r="G33" s="113"/>
      <c r="H33" s="113"/>
      <c r="I33" s="113"/>
      <c r="J33" s="113"/>
      <c r="K33" s="113"/>
      <c r="L33" s="113"/>
      <c r="M33" s="113"/>
      <c r="N33" s="113"/>
      <c r="O33" s="113"/>
      <c r="P33" s="113"/>
      <c r="Q33" s="113"/>
      <c r="R33" s="113"/>
      <c r="S33" s="113"/>
      <c r="T33" s="113"/>
      <c r="U33" s="113"/>
      <c r="V33" s="113"/>
      <c r="W33" s="113"/>
    </row>
    <row collapsed="false" customFormat="false" customHeight="true" hidden="false" ht="12.75" outlineLevel="0" r="34">
      <c r="A34" s="117" t="s">
        <v>125</v>
      </c>
      <c r="B34" s="113" t="s">
        <v>235</v>
      </c>
      <c r="C34" s="113"/>
      <c r="D34" s="113"/>
      <c r="E34" s="113"/>
      <c r="F34" s="113"/>
      <c r="G34" s="113"/>
      <c r="H34" s="113"/>
      <c r="I34" s="113"/>
      <c r="J34" s="113"/>
      <c r="K34" s="113"/>
      <c r="L34" s="113"/>
      <c r="M34" s="113"/>
      <c r="N34" s="113"/>
      <c r="O34" s="113"/>
      <c r="P34" s="113"/>
      <c r="Q34" s="113"/>
      <c r="R34" s="113"/>
      <c r="S34" s="113"/>
      <c r="T34" s="113"/>
      <c r="U34" s="113"/>
      <c r="V34" s="113"/>
      <c r="W34" s="113"/>
    </row>
    <row collapsed="false" customFormat="false" customHeight="true" hidden="false" ht="25.5" outlineLevel="0" r="35">
      <c r="A35" s="117" t="s">
        <v>126</v>
      </c>
      <c r="B35" s="113" t="s">
        <v>236</v>
      </c>
      <c r="C35" s="113"/>
      <c r="D35" s="113"/>
      <c r="E35" s="113"/>
      <c r="F35" s="113"/>
      <c r="G35" s="113"/>
      <c r="H35" s="113"/>
      <c r="I35" s="113"/>
      <c r="J35" s="113"/>
      <c r="K35" s="113"/>
      <c r="L35" s="113"/>
      <c r="M35" s="113"/>
      <c r="N35" s="113"/>
      <c r="O35" s="113"/>
      <c r="P35" s="113"/>
      <c r="Q35" s="113"/>
      <c r="R35" s="113"/>
      <c r="S35" s="113"/>
      <c r="T35" s="113"/>
      <c r="U35" s="113"/>
      <c r="V35" s="113"/>
      <c r="W35" s="113"/>
    </row>
    <row collapsed="false" customFormat="false" customHeight="true" hidden="false" ht="24.75" outlineLevel="0" r="36">
      <c r="A36" s="117" t="s">
        <v>129</v>
      </c>
      <c r="B36" s="113" t="s">
        <v>237</v>
      </c>
      <c r="C36" s="113"/>
      <c r="D36" s="113"/>
      <c r="E36" s="113"/>
      <c r="F36" s="113"/>
      <c r="G36" s="113"/>
      <c r="H36" s="113"/>
      <c r="I36" s="113"/>
      <c r="J36" s="113"/>
      <c r="K36" s="113"/>
      <c r="L36" s="113"/>
      <c r="M36" s="113"/>
      <c r="N36" s="113"/>
      <c r="O36" s="113"/>
      <c r="P36" s="113"/>
      <c r="Q36" s="113"/>
      <c r="R36" s="113"/>
      <c r="S36" s="113"/>
      <c r="T36" s="113"/>
      <c r="U36" s="113"/>
      <c r="V36" s="113"/>
      <c r="W36" s="113"/>
    </row>
    <row collapsed="false" customFormat="false" customHeight="true" hidden="false" ht="25.5" outlineLevel="0" r="37">
      <c r="A37" s="117" t="s">
        <v>127</v>
      </c>
      <c r="B37" s="113" t="s">
        <v>238</v>
      </c>
      <c r="C37" s="113"/>
      <c r="D37" s="113"/>
      <c r="E37" s="113"/>
      <c r="F37" s="113"/>
      <c r="G37" s="113"/>
      <c r="H37" s="113"/>
      <c r="I37" s="113"/>
      <c r="J37" s="113"/>
      <c r="K37" s="113"/>
      <c r="L37" s="113"/>
      <c r="M37" s="113"/>
      <c r="N37" s="113"/>
      <c r="O37" s="113"/>
      <c r="P37" s="113"/>
      <c r="Q37" s="113"/>
      <c r="R37" s="113"/>
      <c r="S37" s="113"/>
      <c r="T37" s="113"/>
      <c r="U37" s="113"/>
      <c r="V37" s="113"/>
      <c r="W37" s="113"/>
    </row>
    <row collapsed="false" customFormat="false" customHeight="true" hidden="false" ht="25.5" outlineLevel="0" r="38">
      <c r="A38" s="112" t="s">
        <v>128</v>
      </c>
      <c r="B38" s="113" t="s">
        <v>239</v>
      </c>
      <c r="C38" s="113"/>
      <c r="D38" s="113"/>
      <c r="E38" s="113"/>
      <c r="F38" s="113"/>
      <c r="G38" s="113"/>
      <c r="H38" s="113"/>
      <c r="I38" s="113"/>
      <c r="J38" s="113"/>
      <c r="K38" s="113"/>
      <c r="L38" s="113"/>
      <c r="M38" s="113"/>
      <c r="N38" s="113"/>
      <c r="O38" s="113"/>
      <c r="P38" s="113"/>
      <c r="Q38" s="113"/>
      <c r="R38" s="113"/>
      <c r="S38" s="113"/>
      <c r="T38" s="113"/>
      <c r="U38" s="113"/>
      <c r="V38" s="113"/>
      <c r="W38" s="113"/>
    </row>
    <row collapsed="false" customFormat="false" customHeight="true" hidden="false" ht="39" outlineLevel="0" r="39">
      <c r="A39" s="112" t="s">
        <v>146</v>
      </c>
      <c r="B39" s="113" t="s">
        <v>240</v>
      </c>
      <c r="C39" s="113"/>
      <c r="D39" s="113"/>
      <c r="E39" s="113"/>
      <c r="F39" s="113"/>
      <c r="G39" s="113"/>
      <c r="H39" s="113"/>
      <c r="I39" s="113"/>
      <c r="J39" s="113"/>
      <c r="K39" s="113"/>
      <c r="L39" s="113"/>
      <c r="M39" s="113"/>
      <c r="N39" s="113"/>
      <c r="O39" s="113"/>
      <c r="P39" s="113"/>
      <c r="Q39" s="113"/>
      <c r="R39" s="113"/>
      <c r="S39" s="113"/>
      <c r="T39" s="113"/>
      <c r="U39" s="113"/>
      <c r="V39" s="113"/>
      <c r="W39" s="113"/>
    </row>
    <row collapsed="false" customFormat="false" customHeight="true" hidden="false" ht="25.5" outlineLevel="0" r="40">
      <c r="A40" s="112" t="s">
        <v>148</v>
      </c>
      <c r="B40" s="113" t="s">
        <v>241</v>
      </c>
      <c r="C40" s="113"/>
      <c r="D40" s="113"/>
      <c r="E40" s="113"/>
      <c r="F40" s="113"/>
      <c r="G40" s="113"/>
      <c r="H40" s="113"/>
      <c r="I40" s="113"/>
      <c r="J40" s="113"/>
      <c r="K40" s="113"/>
      <c r="L40" s="113"/>
      <c r="M40" s="113"/>
      <c r="N40" s="113"/>
      <c r="O40" s="113"/>
      <c r="P40" s="113"/>
      <c r="Q40" s="113"/>
      <c r="R40" s="113"/>
      <c r="S40" s="113"/>
      <c r="T40" s="113"/>
      <c r="U40" s="113"/>
      <c r="V40" s="113"/>
      <c r="W40" s="113"/>
    </row>
    <row collapsed="false" customFormat="false" customHeight="false" hidden="false" ht="13.55" outlineLevel="0" r="41">
      <c r="A41" s="106"/>
      <c r="B41" s="117"/>
      <c r="C41" s="117"/>
      <c r="D41" s="117"/>
      <c r="E41" s="117"/>
      <c r="F41" s="117"/>
      <c r="G41" s="117"/>
      <c r="H41" s="117"/>
      <c r="I41" s="117"/>
      <c r="J41" s="117"/>
      <c r="K41" s="117"/>
      <c r="L41" s="117"/>
      <c r="M41" s="117"/>
      <c r="N41" s="117"/>
      <c r="O41" s="117"/>
      <c r="P41" s="117"/>
      <c r="Q41" s="117"/>
      <c r="R41" s="117"/>
      <c r="S41" s="117"/>
      <c r="T41" s="117"/>
      <c r="U41" s="117"/>
      <c r="V41" s="117"/>
      <c r="W41" s="117"/>
    </row>
    <row collapsed="false" customFormat="false" customHeight="false" hidden="false" ht="13.55" outlineLevel="0" r="42">
      <c r="A42" s="106" t="s">
        <v>242</v>
      </c>
      <c r="B42" s="117"/>
      <c r="C42" s="117"/>
      <c r="D42" s="117"/>
      <c r="E42" s="117"/>
      <c r="F42" s="117"/>
      <c r="G42" s="117"/>
      <c r="H42" s="117"/>
      <c r="I42" s="117"/>
      <c r="J42" s="117"/>
      <c r="K42" s="117"/>
      <c r="L42" s="117"/>
      <c r="M42" s="117"/>
      <c r="N42" s="117"/>
      <c r="O42" s="117"/>
      <c r="P42" s="117"/>
      <c r="Q42" s="117"/>
      <c r="R42" s="117"/>
      <c r="S42" s="117"/>
      <c r="T42" s="117"/>
      <c r="U42" s="117"/>
      <c r="V42" s="117"/>
      <c r="W42" s="117"/>
    </row>
    <row collapsed="false" customFormat="false" customHeight="false" hidden="false" ht="13.55" outlineLevel="0" r="43">
      <c r="A43" s="106"/>
      <c r="B43" s="117"/>
      <c r="C43" s="117"/>
      <c r="D43" s="117"/>
      <c r="E43" s="117"/>
      <c r="F43" s="117"/>
      <c r="G43" s="117"/>
      <c r="H43" s="117"/>
      <c r="I43" s="117"/>
      <c r="J43" s="117"/>
      <c r="K43" s="117"/>
      <c r="L43" s="117"/>
      <c r="M43" s="117"/>
      <c r="N43" s="117"/>
      <c r="O43" s="117"/>
      <c r="P43" s="117"/>
      <c r="Q43" s="117"/>
      <c r="R43" s="117"/>
      <c r="S43" s="117"/>
      <c r="T43" s="117"/>
      <c r="U43" s="117"/>
      <c r="V43" s="117"/>
      <c r="W43" s="117"/>
    </row>
    <row collapsed="false" customFormat="false" customHeight="false" hidden="false" ht="13.55" outlineLevel="0" r="44">
      <c r="A44" s="118" t="s">
        <v>243</v>
      </c>
      <c r="B44" s="117"/>
      <c r="C44" s="117"/>
      <c r="D44" s="117"/>
      <c r="E44" s="117"/>
      <c r="F44" s="117"/>
      <c r="G44" s="117"/>
      <c r="H44" s="117"/>
      <c r="I44" s="117"/>
      <c r="J44" s="117"/>
      <c r="K44" s="117"/>
      <c r="L44" s="117"/>
      <c r="M44" s="117"/>
      <c r="N44" s="117"/>
      <c r="O44" s="117"/>
      <c r="P44" s="117"/>
      <c r="Q44" s="117"/>
      <c r="R44" s="117"/>
      <c r="S44" s="117"/>
      <c r="T44" s="117"/>
      <c r="U44" s="117"/>
      <c r="V44" s="117"/>
      <c r="W44" s="117"/>
    </row>
    <row collapsed="false" customFormat="false" customHeight="false" hidden="false" ht="13.55" outlineLevel="0" r="45">
      <c r="A45" s="101" t="s">
        <v>193</v>
      </c>
      <c r="B45" s="101"/>
      <c r="C45" s="101"/>
      <c r="D45" s="101"/>
      <c r="E45" s="101"/>
      <c r="F45" s="101" t="s">
        <v>244</v>
      </c>
      <c r="G45" s="101"/>
      <c r="H45" s="101"/>
      <c r="I45" s="101"/>
      <c r="J45" s="101"/>
      <c r="K45" s="101"/>
      <c r="L45" s="101"/>
      <c r="M45" s="101"/>
      <c r="N45" s="101"/>
      <c r="O45" s="101"/>
      <c r="P45" s="101"/>
      <c r="Q45" s="101"/>
      <c r="R45" s="101"/>
      <c r="S45" s="101"/>
      <c r="T45" s="101"/>
      <c r="U45" s="101"/>
      <c r="V45" s="101"/>
      <c r="W45" s="101"/>
    </row>
    <row collapsed="false" customFormat="false" customHeight="true" hidden="false" ht="33" outlineLevel="0" r="46">
      <c r="A46" s="121" t="s">
        <v>245</v>
      </c>
      <c r="B46" s="121"/>
      <c r="C46" s="121"/>
      <c r="D46" s="121"/>
      <c r="E46" s="121"/>
      <c r="F46" s="122" t="s">
        <v>246</v>
      </c>
      <c r="G46" s="122"/>
      <c r="H46" s="122"/>
      <c r="I46" s="122"/>
      <c r="J46" s="122"/>
      <c r="K46" s="122"/>
      <c r="L46" s="122"/>
      <c r="M46" s="122"/>
      <c r="N46" s="122"/>
      <c r="O46" s="122"/>
      <c r="P46" s="122"/>
      <c r="Q46" s="122"/>
      <c r="R46" s="122"/>
      <c r="S46" s="122"/>
      <c r="T46" s="122"/>
      <c r="U46" s="122"/>
      <c r="V46" s="122"/>
      <c r="W46" s="122"/>
    </row>
    <row collapsed="false" customFormat="false" customHeight="true" hidden="false" ht="53.25" outlineLevel="0" r="47">
      <c r="A47" s="121" t="s">
        <v>247</v>
      </c>
      <c r="B47" s="121"/>
      <c r="C47" s="121"/>
      <c r="D47" s="121"/>
      <c r="E47" s="121"/>
      <c r="F47" s="122" t="s">
        <v>248</v>
      </c>
      <c r="G47" s="122"/>
      <c r="H47" s="122"/>
      <c r="I47" s="122"/>
      <c r="J47" s="122"/>
      <c r="K47" s="122"/>
      <c r="L47" s="122"/>
      <c r="M47" s="122"/>
      <c r="N47" s="122"/>
      <c r="O47" s="122"/>
      <c r="P47" s="122"/>
      <c r="Q47" s="122"/>
      <c r="R47" s="122"/>
      <c r="S47" s="122"/>
      <c r="T47" s="122"/>
      <c r="U47" s="122"/>
      <c r="V47" s="122"/>
      <c r="W47" s="122"/>
    </row>
    <row collapsed="false" customFormat="false" customHeight="true" hidden="false" ht="40.5" outlineLevel="0" r="48">
      <c r="A48" s="121" t="s">
        <v>249</v>
      </c>
      <c r="B48" s="121"/>
      <c r="C48" s="121"/>
      <c r="D48" s="121"/>
      <c r="E48" s="121"/>
      <c r="F48" s="122" t="s">
        <v>250</v>
      </c>
      <c r="G48" s="122"/>
      <c r="H48" s="122"/>
      <c r="I48" s="122"/>
      <c r="J48" s="122"/>
      <c r="K48" s="122"/>
      <c r="L48" s="122"/>
      <c r="M48" s="122"/>
      <c r="N48" s="122"/>
      <c r="O48" s="122"/>
      <c r="P48" s="122"/>
      <c r="Q48" s="122"/>
      <c r="R48" s="122"/>
      <c r="S48" s="122"/>
      <c r="T48" s="122"/>
      <c r="U48" s="122"/>
      <c r="V48" s="122"/>
      <c r="W48" s="122"/>
    </row>
    <row collapsed="false" customFormat="false" customHeight="true" hidden="false" ht="51.75" outlineLevel="0" r="49">
      <c r="A49" s="121" t="s">
        <v>251</v>
      </c>
      <c r="B49" s="121"/>
      <c r="C49" s="121"/>
      <c r="D49" s="121"/>
      <c r="E49" s="121"/>
      <c r="F49" s="122" t="s">
        <v>252</v>
      </c>
      <c r="G49" s="122"/>
      <c r="H49" s="122"/>
      <c r="I49" s="122"/>
      <c r="J49" s="122"/>
      <c r="K49" s="122"/>
      <c r="L49" s="122"/>
      <c r="M49" s="122"/>
      <c r="N49" s="122"/>
      <c r="O49" s="122"/>
      <c r="P49" s="122"/>
      <c r="Q49" s="122"/>
      <c r="R49" s="122"/>
      <c r="S49" s="122"/>
      <c r="T49" s="122"/>
      <c r="U49" s="122"/>
      <c r="V49" s="122"/>
      <c r="W49" s="122"/>
    </row>
    <row collapsed="false" customFormat="false" customHeight="false" hidden="false" ht="13.55" outlineLevel="0" r="50">
      <c r="A50" s="97"/>
      <c r="B50" s="97"/>
      <c r="C50" s="97"/>
      <c r="D50" s="97"/>
      <c r="E50" s="97"/>
      <c r="F50" s="97"/>
      <c r="G50" s="97"/>
      <c r="H50" s="97"/>
      <c r="I50" s="97"/>
      <c r="J50" s="113"/>
      <c r="K50" s="113"/>
      <c r="L50" s="113"/>
      <c r="M50" s="113"/>
      <c r="N50" s="113"/>
      <c r="O50" s="113"/>
      <c r="P50" s="113"/>
      <c r="Q50" s="113"/>
      <c r="R50" s="113"/>
      <c r="S50" s="113"/>
      <c r="T50" s="113"/>
      <c r="U50" s="113"/>
      <c r="V50" s="113"/>
      <c r="W50" s="113"/>
    </row>
    <row collapsed="false" customFormat="false" customHeight="false" hidden="false" ht="13.55" outlineLevel="0" r="51">
      <c r="A51" s="96" t="s">
        <v>253</v>
      </c>
      <c r="B51" s="97"/>
      <c r="C51" s="97"/>
      <c r="D51" s="97"/>
      <c r="E51" s="97"/>
      <c r="F51" s="97"/>
      <c r="G51" s="97"/>
      <c r="H51" s="97"/>
      <c r="I51" s="97"/>
      <c r="J51" s="113"/>
      <c r="K51" s="113"/>
      <c r="L51" s="113"/>
      <c r="M51" s="113"/>
      <c r="N51" s="113"/>
      <c r="O51" s="113"/>
      <c r="P51" s="113"/>
      <c r="Q51" s="113"/>
      <c r="R51" s="113"/>
      <c r="S51" s="113"/>
      <c r="T51" s="113"/>
      <c r="U51" s="113"/>
      <c r="V51" s="113"/>
      <c r="W51" s="113"/>
    </row>
    <row collapsed="false" customFormat="false" customHeight="true" hidden="false" ht="12.75" outlineLevel="0" r="52">
      <c r="A52" s="100" t="s">
        <v>214</v>
      </c>
      <c r="B52" s="100"/>
      <c r="C52" s="100"/>
      <c r="D52" s="100"/>
      <c r="E52" s="100"/>
      <c r="F52" s="101" t="s">
        <v>215</v>
      </c>
      <c r="G52" s="101"/>
      <c r="H52" s="101"/>
      <c r="I52" s="101"/>
      <c r="J52" s="101"/>
      <c r="K52" s="101"/>
      <c r="L52" s="101"/>
      <c r="M52" s="101"/>
      <c r="N52" s="101"/>
      <c r="O52" s="101"/>
      <c r="P52" s="101"/>
      <c r="Q52" s="101"/>
      <c r="R52" s="101"/>
      <c r="S52" s="101"/>
      <c r="T52" s="101"/>
      <c r="U52" s="101"/>
      <c r="V52" s="101"/>
      <c r="W52" s="101"/>
    </row>
    <row collapsed="false" customFormat="false" customHeight="false" hidden="false" ht="13.55" outlineLevel="0" r="53">
      <c r="A53" s="102" t="s">
        <v>216</v>
      </c>
      <c r="B53" s="102"/>
      <c r="C53" s="102"/>
      <c r="D53" s="102"/>
      <c r="E53" s="102"/>
      <c r="F53" s="103" t="s">
        <v>217</v>
      </c>
      <c r="G53" s="103"/>
      <c r="H53" s="103"/>
      <c r="I53" s="103"/>
      <c r="J53" s="103"/>
      <c r="K53" s="103"/>
      <c r="L53" s="103"/>
      <c r="M53" s="103"/>
      <c r="N53" s="103"/>
      <c r="O53" s="103"/>
      <c r="P53" s="103"/>
      <c r="Q53" s="103"/>
      <c r="R53" s="103"/>
      <c r="S53" s="103"/>
      <c r="T53" s="103"/>
      <c r="U53" s="103"/>
      <c r="V53" s="103"/>
      <c r="W53" s="103"/>
    </row>
    <row collapsed="false" customFormat="false" customHeight="false" hidden="false" ht="13.55" outlineLevel="0" r="54">
      <c r="A54" s="102" t="s">
        <v>218</v>
      </c>
      <c r="B54" s="102"/>
      <c r="C54" s="102"/>
      <c r="D54" s="102"/>
      <c r="E54" s="102"/>
      <c r="F54" s="103" t="s">
        <v>219</v>
      </c>
      <c r="G54" s="103"/>
      <c r="H54" s="103"/>
      <c r="I54" s="103"/>
      <c r="J54" s="103"/>
      <c r="K54" s="103"/>
      <c r="L54" s="103"/>
      <c r="M54" s="103"/>
      <c r="N54" s="103"/>
      <c r="O54" s="103"/>
      <c r="P54" s="103"/>
      <c r="Q54" s="103"/>
      <c r="R54" s="103"/>
      <c r="S54" s="103"/>
      <c r="T54" s="103"/>
      <c r="U54" s="103"/>
      <c r="V54" s="103"/>
      <c r="W54" s="103"/>
    </row>
    <row collapsed="false" customFormat="false" customHeight="false" hidden="false" ht="13.55" outlineLevel="0" r="55">
      <c r="A55" s="102" t="s">
        <v>220</v>
      </c>
      <c r="B55" s="102"/>
      <c r="C55" s="102"/>
      <c r="D55" s="102"/>
      <c r="E55" s="102"/>
      <c r="F55" s="103" t="s">
        <v>221</v>
      </c>
      <c r="G55" s="103"/>
      <c r="H55" s="103"/>
      <c r="I55" s="103"/>
      <c r="J55" s="103"/>
      <c r="K55" s="103"/>
      <c r="L55" s="103"/>
      <c r="M55" s="103"/>
      <c r="N55" s="103"/>
      <c r="O55" s="103"/>
      <c r="P55" s="103"/>
      <c r="Q55" s="103"/>
      <c r="R55" s="103"/>
      <c r="S55" s="103"/>
      <c r="T55" s="103"/>
      <c r="U55" s="103"/>
      <c r="V55" s="103"/>
      <c r="W55" s="103"/>
    </row>
    <row collapsed="false" customFormat="false" customHeight="false" hidden="false" ht="13.55" outlineLevel="0" r="56">
      <c r="A56" s="102" t="s">
        <v>222</v>
      </c>
      <c r="B56" s="102"/>
      <c r="C56" s="102"/>
      <c r="D56" s="102"/>
      <c r="E56" s="102"/>
      <c r="F56" s="103" t="s">
        <v>223</v>
      </c>
      <c r="G56" s="103"/>
      <c r="H56" s="103"/>
      <c r="I56" s="103"/>
      <c r="J56" s="103"/>
      <c r="K56" s="103"/>
      <c r="L56" s="103"/>
      <c r="M56" s="103"/>
      <c r="N56" s="103"/>
      <c r="O56" s="103"/>
      <c r="P56" s="103"/>
      <c r="Q56" s="103"/>
      <c r="R56" s="103"/>
      <c r="S56" s="103"/>
      <c r="T56" s="103"/>
      <c r="U56" s="103"/>
      <c r="V56" s="103"/>
      <c r="W56" s="103"/>
    </row>
    <row collapsed="false" customFormat="false" customHeight="false" hidden="false" ht="13.55" outlineLevel="0" r="57">
      <c r="A57" s="97"/>
      <c r="B57" s="97"/>
      <c r="C57" s="97"/>
      <c r="D57" s="97"/>
      <c r="E57" s="97"/>
      <c r="F57" s="97"/>
      <c r="G57" s="97"/>
      <c r="H57" s="97"/>
      <c r="I57" s="97"/>
      <c r="J57" s="113"/>
      <c r="K57" s="113"/>
      <c r="L57" s="113"/>
      <c r="M57" s="113"/>
      <c r="N57" s="113"/>
      <c r="O57" s="113"/>
      <c r="P57" s="113"/>
      <c r="Q57" s="113"/>
      <c r="R57" s="113"/>
      <c r="S57" s="113"/>
      <c r="T57" s="113"/>
      <c r="U57" s="113"/>
      <c r="V57" s="113"/>
      <c r="W57" s="113"/>
    </row>
    <row collapsed="false" customFormat="false" customHeight="false" hidden="false" ht="13.55" outlineLevel="0" r="58">
      <c r="A58" s="123" t="s">
        <v>254</v>
      </c>
      <c r="B58" s="97"/>
      <c r="C58" s="97"/>
      <c r="D58" s="97"/>
      <c r="E58" s="97"/>
      <c r="F58" s="97"/>
      <c r="G58" s="97"/>
      <c r="H58" s="97"/>
      <c r="I58" s="97"/>
      <c r="J58" s="113"/>
      <c r="K58" s="113"/>
      <c r="L58" s="113"/>
      <c r="M58" s="113"/>
      <c r="N58" s="113"/>
      <c r="O58" s="113"/>
      <c r="P58" s="113"/>
      <c r="Q58" s="113"/>
      <c r="R58" s="113"/>
      <c r="S58" s="113"/>
      <c r="T58" s="113"/>
      <c r="U58" s="113"/>
      <c r="V58" s="113"/>
      <c r="W58" s="113"/>
    </row>
    <row collapsed="false" customFormat="false" customHeight="true" hidden="false" ht="12.75" outlineLevel="0" r="59">
      <c r="A59" s="100" t="s">
        <v>214</v>
      </c>
      <c r="B59" s="100"/>
      <c r="C59" s="100"/>
      <c r="D59" s="100"/>
      <c r="E59" s="100"/>
      <c r="F59" s="100" t="s">
        <v>215</v>
      </c>
      <c r="G59" s="100"/>
      <c r="H59" s="100"/>
      <c r="I59" s="100"/>
      <c r="J59" s="100"/>
      <c r="K59" s="100"/>
      <c r="L59" s="100"/>
      <c r="M59" s="100"/>
      <c r="N59" s="100"/>
      <c r="O59" s="100"/>
      <c r="P59" s="100"/>
      <c r="Q59" s="100"/>
      <c r="R59" s="100"/>
      <c r="S59" s="100"/>
      <c r="T59" s="100"/>
      <c r="U59" s="100"/>
      <c r="V59" s="100"/>
      <c r="W59" s="100"/>
    </row>
    <row collapsed="false" customFormat="false" customHeight="false" hidden="false" ht="13.55" outlineLevel="0" r="60">
      <c r="A60" s="124" t="s">
        <v>255</v>
      </c>
      <c r="B60" s="124"/>
      <c r="C60" s="124"/>
      <c r="D60" s="124"/>
      <c r="E60" s="124"/>
      <c r="F60" s="125" t="s">
        <v>256</v>
      </c>
      <c r="G60" s="125"/>
      <c r="H60" s="125"/>
      <c r="I60" s="125"/>
      <c r="J60" s="125"/>
      <c r="K60" s="125"/>
      <c r="L60" s="125"/>
      <c r="M60" s="125"/>
      <c r="N60" s="125"/>
      <c r="O60" s="125"/>
      <c r="P60" s="125"/>
      <c r="Q60" s="125"/>
      <c r="R60" s="125"/>
      <c r="S60" s="125"/>
      <c r="T60" s="125"/>
      <c r="U60" s="125"/>
      <c r="V60" s="125"/>
      <c r="W60" s="125"/>
    </row>
    <row collapsed="false" customFormat="false" customHeight="false" hidden="false" ht="13.55" outlineLevel="0" r="61">
      <c r="A61" s="124"/>
      <c r="B61" s="124"/>
      <c r="C61" s="124"/>
      <c r="D61" s="124"/>
      <c r="E61" s="124"/>
      <c r="F61" s="126" t="s">
        <v>257</v>
      </c>
      <c r="G61" s="126"/>
      <c r="H61" s="126"/>
      <c r="I61" s="126"/>
      <c r="J61" s="126"/>
      <c r="K61" s="126"/>
      <c r="L61" s="126"/>
      <c r="M61" s="126"/>
      <c r="N61" s="126"/>
      <c r="O61" s="126"/>
      <c r="P61" s="126"/>
      <c r="Q61" s="126"/>
      <c r="R61" s="126"/>
      <c r="S61" s="126"/>
      <c r="T61" s="126"/>
      <c r="U61" s="126"/>
      <c r="V61" s="126"/>
      <c r="W61" s="126"/>
    </row>
    <row collapsed="false" customFormat="false" customHeight="true" hidden="false" ht="25.5" outlineLevel="0" r="62">
      <c r="A62" s="124" t="s">
        <v>258</v>
      </c>
      <c r="B62" s="124"/>
      <c r="C62" s="124"/>
      <c r="D62" s="124"/>
      <c r="E62" s="124"/>
      <c r="F62" s="127" t="s">
        <v>259</v>
      </c>
      <c r="G62" s="127"/>
      <c r="H62" s="127"/>
      <c r="I62" s="127"/>
      <c r="J62" s="127"/>
      <c r="K62" s="127"/>
      <c r="L62" s="127"/>
      <c r="M62" s="127"/>
      <c r="N62" s="127"/>
      <c r="O62" s="127"/>
      <c r="P62" s="127"/>
      <c r="Q62" s="127"/>
      <c r="R62" s="127"/>
      <c r="S62" s="127"/>
      <c r="T62" s="127"/>
      <c r="U62" s="127"/>
      <c r="V62" s="127"/>
      <c r="W62" s="127"/>
    </row>
    <row collapsed="false" customFormat="false" customHeight="false" hidden="false" ht="13.55" outlineLevel="0" r="63">
      <c r="A63" s="124"/>
      <c r="B63" s="124"/>
      <c r="C63" s="124"/>
      <c r="D63" s="124"/>
      <c r="E63" s="124"/>
      <c r="F63" s="126" t="s">
        <v>260</v>
      </c>
      <c r="G63" s="126"/>
      <c r="H63" s="126"/>
      <c r="I63" s="126"/>
      <c r="J63" s="126"/>
      <c r="K63" s="126"/>
      <c r="L63" s="126"/>
      <c r="M63" s="126"/>
      <c r="N63" s="126"/>
      <c r="O63" s="126"/>
      <c r="P63" s="126"/>
      <c r="Q63" s="126"/>
      <c r="R63" s="126"/>
      <c r="S63" s="126"/>
      <c r="T63" s="126"/>
      <c r="U63" s="126"/>
      <c r="V63" s="126"/>
      <c r="W63" s="126"/>
    </row>
    <row collapsed="false" customFormat="false" customHeight="false" hidden="false" ht="13.55" outlineLevel="0" r="64">
      <c r="A64" s="124" t="s">
        <v>261</v>
      </c>
      <c r="B64" s="124"/>
      <c r="C64" s="124"/>
      <c r="D64" s="124"/>
      <c r="E64" s="124"/>
      <c r="F64" s="125" t="s">
        <v>262</v>
      </c>
      <c r="G64" s="125"/>
      <c r="H64" s="125"/>
      <c r="I64" s="125"/>
      <c r="J64" s="125"/>
      <c r="K64" s="125"/>
      <c r="L64" s="125"/>
      <c r="M64" s="125"/>
      <c r="N64" s="125"/>
      <c r="O64" s="125"/>
      <c r="P64" s="125"/>
      <c r="Q64" s="125"/>
      <c r="R64" s="125"/>
      <c r="S64" s="125"/>
      <c r="T64" s="125"/>
      <c r="U64" s="125"/>
      <c r="V64" s="125"/>
      <c r="W64" s="125"/>
    </row>
    <row collapsed="false" customFormat="false" customHeight="false" hidden="false" ht="13.55" outlineLevel="0" r="65">
      <c r="A65" s="124"/>
      <c r="B65" s="124"/>
      <c r="C65" s="124"/>
      <c r="D65" s="124"/>
      <c r="E65" s="124"/>
      <c r="F65" s="126" t="s">
        <v>260</v>
      </c>
      <c r="G65" s="126"/>
      <c r="H65" s="126"/>
      <c r="I65" s="126"/>
      <c r="J65" s="126"/>
      <c r="K65" s="126"/>
      <c r="L65" s="126"/>
      <c r="M65" s="126"/>
      <c r="N65" s="126"/>
      <c r="O65" s="126"/>
      <c r="P65" s="126"/>
      <c r="Q65" s="126"/>
      <c r="R65" s="126"/>
      <c r="S65" s="126"/>
      <c r="T65" s="126"/>
      <c r="U65" s="126"/>
      <c r="V65" s="126"/>
      <c r="W65" s="126"/>
    </row>
    <row collapsed="false" customFormat="false" customHeight="true" hidden="false" ht="37.5" outlineLevel="0" r="66">
      <c r="A66" s="124" t="s">
        <v>263</v>
      </c>
      <c r="B66" s="124"/>
      <c r="C66" s="124"/>
      <c r="D66" s="124"/>
      <c r="E66" s="124"/>
      <c r="F66" s="128" t="s">
        <v>264</v>
      </c>
      <c r="G66" s="128"/>
      <c r="H66" s="128"/>
      <c r="I66" s="128"/>
      <c r="J66" s="128"/>
      <c r="K66" s="128"/>
      <c r="L66" s="128"/>
      <c r="M66" s="128"/>
      <c r="N66" s="128"/>
      <c r="O66" s="128"/>
      <c r="P66" s="128"/>
      <c r="Q66" s="128"/>
      <c r="R66" s="128"/>
      <c r="S66" s="128"/>
      <c r="T66" s="128"/>
      <c r="U66" s="128"/>
      <c r="V66" s="128"/>
      <c r="W66" s="128"/>
    </row>
    <row collapsed="false" customFormat="false" customHeight="false" hidden="false" ht="13.55" outlineLevel="0" r="67">
      <c r="A67" s="124"/>
      <c r="B67" s="124"/>
      <c r="C67" s="124"/>
      <c r="D67" s="124"/>
      <c r="E67" s="124"/>
      <c r="F67" s="126" t="s">
        <v>260</v>
      </c>
      <c r="G67" s="126"/>
      <c r="H67" s="126"/>
      <c r="I67" s="126"/>
      <c r="J67" s="126"/>
      <c r="K67" s="126"/>
      <c r="L67" s="126"/>
      <c r="M67" s="126"/>
      <c r="N67" s="126"/>
      <c r="O67" s="126"/>
      <c r="P67" s="126"/>
      <c r="Q67" s="126"/>
      <c r="R67" s="126"/>
      <c r="S67" s="126"/>
      <c r="T67" s="126"/>
      <c r="U67" s="126"/>
      <c r="V67" s="126"/>
      <c r="W67" s="126"/>
    </row>
    <row collapsed="false" customFormat="false" customHeight="false" hidden="false" ht="13.55" outlineLevel="0" r="68">
      <c r="A68" s="106"/>
      <c r="B68" s="117"/>
      <c r="C68" s="117"/>
      <c r="D68" s="117"/>
      <c r="E68" s="117"/>
      <c r="F68" s="117"/>
      <c r="G68" s="117"/>
      <c r="H68" s="117"/>
      <c r="I68" s="117"/>
      <c r="J68" s="117"/>
      <c r="K68" s="117"/>
      <c r="L68" s="117"/>
      <c r="M68" s="117"/>
      <c r="N68" s="117"/>
      <c r="O68" s="117"/>
      <c r="P68" s="117"/>
      <c r="Q68" s="117"/>
      <c r="R68" s="117"/>
      <c r="S68" s="117"/>
      <c r="T68" s="117"/>
      <c r="U68" s="117"/>
      <c r="V68" s="117"/>
      <c r="W68" s="117"/>
    </row>
    <row collapsed="false" customFormat="false" customHeight="false" hidden="false" ht="13.55" outlineLevel="0" r="69">
      <c r="A69" s="118" t="s">
        <v>190</v>
      </c>
      <c r="B69" s="106"/>
      <c r="C69" s="106"/>
      <c r="D69" s="106"/>
      <c r="E69" s="106"/>
      <c r="F69" s="106"/>
      <c r="G69" s="106"/>
      <c r="H69" s="106"/>
      <c r="I69" s="106"/>
      <c r="J69" s="106"/>
      <c r="K69" s="106"/>
      <c r="L69" s="106"/>
      <c r="M69" s="106"/>
      <c r="N69" s="106"/>
      <c r="O69" s="106"/>
      <c r="P69" s="106"/>
      <c r="Q69" s="106"/>
      <c r="R69" s="106"/>
      <c r="S69" s="106"/>
      <c r="T69" s="106"/>
      <c r="U69" s="106"/>
      <c r="V69" s="106"/>
      <c r="W69" s="106"/>
    </row>
    <row collapsed="false" customFormat="false" customHeight="true" hidden="false" ht="27" outlineLevel="0" r="70">
      <c r="A70" s="113" t="s">
        <v>191</v>
      </c>
      <c r="B70" s="113"/>
      <c r="C70" s="113"/>
      <c r="D70" s="113"/>
      <c r="E70" s="113"/>
      <c r="F70" s="113"/>
      <c r="G70" s="113"/>
      <c r="H70" s="113"/>
      <c r="I70" s="113"/>
      <c r="J70" s="113"/>
      <c r="K70" s="113"/>
      <c r="L70" s="113"/>
      <c r="M70" s="113"/>
      <c r="N70" s="113"/>
      <c r="O70" s="113"/>
      <c r="P70" s="113"/>
      <c r="Q70" s="113"/>
      <c r="R70" s="113"/>
      <c r="S70" s="113"/>
      <c r="T70" s="113"/>
      <c r="U70" s="113"/>
      <c r="V70" s="113"/>
      <c r="W70" s="113"/>
    </row>
    <row collapsed="false" customFormat="false" customHeight="false" hidden="false" ht="13.55" outlineLevel="0" r="71">
      <c r="A71" s="117"/>
      <c r="B71" s="117"/>
      <c r="C71" s="117"/>
      <c r="D71" s="117"/>
      <c r="E71" s="117"/>
      <c r="F71" s="117"/>
      <c r="G71" s="117"/>
      <c r="H71" s="117"/>
      <c r="I71" s="117"/>
      <c r="J71" s="117"/>
      <c r="K71" s="117"/>
      <c r="L71" s="117"/>
      <c r="M71" s="117"/>
      <c r="N71" s="117"/>
      <c r="O71" s="117"/>
      <c r="P71" s="117"/>
      <c r="Q71" s="117"/>
      <c r="R71" s="117"/>
      <c r="S71" s="117"/>
      <c r="T71" s="117"/>
      <c r="U71" s="117"/>
      <c r="V71" s="117"/>
      <c r="W71" s="117"/>
    </row>
    <row collapsed="false" customFormat="false" customHeight="true" hidden="false" ht="12.75" outlineLevel="0" r="72">
      <c r="A72" s="111" t="s">
        <v>192</v>
      </c>
      <c r="B72" s="106"/>
      <c r="C72" s="106"/>
      <c r="D72" s="106"/>
      <c r="E72" s="106"/>
      <c r="F72" s="106"/>
      <c r="G72" s="106"/>
      <c r="H72" s="106"/>
      <c r="I72" s="106"/>
      <c r="J72" s="106"/>
      <c r="K72" s="106"/>
      <c r="L72" s="106"/>
      <c r="M72" s="106"/>
      <c r="N72" s="106"/>
      <c r="O72" s="106"/>
      <c r="P72" s="106"/>
      <c r="Q72" s="106"/>
      <c r="R72" s="106"/>
      <c r="S72" s="106"/>
      <c r="T72" s="106"/>
      <c r="U72" s="106"/>
      <c r="V72" s="106"/>
      <c r="W72" s="106"/>
    </row>
    <row collapsed="false" customFormat="false" customHeight="true" hidden="false" ht="12.75" outlineLevel="0" r="73">
      <c r="A73" s="129"/>
      <c r="B73" s="106"/>
      <c r="C73" s="106"/>
      <c r="D73" s="106"/>
      <c r="E73" s="106"/>
      <c r="F73" s="106"/>
      <c r="G73" s="106"/>
      <c r="H73" s="106"/>
      <c r="I73" s="106"/>
      <c r="J73" s="106"/>
      <c r="K73" s="106"/>
      <c r="L73" s="106"/>
      <c r="M73" s="106"/>
      <c r="N73" s="130" t="s">
        <v>193</v>
      </c>
      <c r="O73" s="130"/>
      <c r="P73" s="130"/>
      <c r="Q73" s="130"/>
      <c r="R73" s="130"/>
      <c r="S73" s="130" t="s">
        <v>57</v>
      </c>
      <c r="T73" s="130"/>
      <c r="U73" s="130"/>
      <c r="V73" s="130"/>
      <c r="W73" s="130"/>
    </row>
    <row collapsed="false" customFormat="false" customHeight="true" hidden="false" ht="15" outlineLevel="0" r="74">
      <c r="A74" s="131" t="s">
        <v>124</v>
      </c>
      <c r="B74" s="131"/>
      <c r="C74" s="132" t="n">
        <v>1.14</v>
      </c>
      <c r="D74" s="132"/>
      <c r="E74" s="131" t="s">
        <v>194</v>
      </c>
      <c r="F74" s="131"/>
      <c r="G74" s="131"/>
      <c r="H74" s="131"/>
      <c r="I74" s="131"/>
      <c r="J74" s="131"/>
      <c r="K74" s="131"/>
      <c r="L74" s="131"/>
      <c r="M74" s="131"/>
      <c r="N74" s="90" t="n">
        <v>3000</v>
      </c>
      <c r="O74" s="90"/>
      <c r="P74" s="90"/>
      <c r="Q74" s="90"/>
      <c r="R74" s="90"/>
      <c r="S74" s="133" t="n">
        <f aca="false">ROUND(N74*C74/4000,2)*4</f>
        <v>3.44</v>
      </c>
      <c r="T74" s="133"/>
      <c r="U74" s="133"/>
      <c r="V74" s="133"/>
      <c r="W74" s="133"/>
    </row>
    <row collapsed="false" customFormat="false" customHeight="true" hidden="false" ht="15" outlineLevel="0" r="75">
      <c r="A75" s="131" t="s">
        <v>125</v>
      </c>
      <c r="B75" s="131"/>
      <c r="C75" s="132" t="n">
        <v>4.02</v>
      </c>
      <c r="D75" s="132"/>
      <c r="E75" s="131" t="s">
        <v>194</v>
      </c>
      <c r="F75" s="131"/>
      <c r="G75" s="131"/>
      <c r="H75" s="131"/>
      <c r="I75" s="131"/>
      <c r="J75" s="131"/>
      <c r="K75" s="131"/>
      <c r="L75" s="131"/>
      <c r="M75" s="131"/>
      <c r="N75" s="90" t="n">
        <v>3000</v>
      </c>
      <c r="O75" s="90"/>
      <c r="P75" s="90"/>
      <c r="Q75" s="90"/>
      <c r="R75" s="90"/>
      <c r="S75" s="133" t="n">
        <f aca="false">ROUND(N75*C75/4000,2)*4</f>
        <v>12.08</v>
      </c>
      <c r="T75" s="133"/>
      <c r="U75" s="133"/>
      <c r="V75" s="133"/>
      <c r="W75" s="133"/>
    </row>
    <row collapsed="false" customFormat="false" customHeight="true" hidden="true" ht="12.75" outlineLevel="0" r="76">
      <c r="A76" s="131" t="s">
        <v>126</v>
      </c>
      <c r="B76" s="131"/>
      <c r="C76" s="134"/>
      <c r="D76" s="134"/>
      <c r="E76" s="131" t="s">
        <v>194</v>
      </c>
      <c r="F76" s="131"/>
      <c r="G76" s="131"/>
      <c r="H76" s="131"/>
      <c r="I76" s="131"/>
      <c r="J76" s="131"/>
      <c r="K76" s="131"/>
      <c r="L76" s="131"/>
      <c r="M76" s="131"/>
      <c r="N76" s="90"/>
      <c r="O76" s="90"/>
      <c r="P76" s="90"/>
      <c r="Q76" s="90"/>
      <c r="R76" s="90"/>
      <c r="S76" s="133" t="n">
        <f aca="false">ROUND(N76*C76/4000,2)*4</f>
        <v>0</v>
      </c>
      <c r="T76" s="133"/>
      <c r="U76" s="133"/>
      <c r="V76" s="133"/>
      <c r="W76" s="133"/>
    </row>
    <row collapsed="false" customFormat="false" customHeight="true" hidden="true" ht="12.75" outlineLevel="0" r="77">
      <c r="A77" s="131" t="s">
        <v>129</v>
      </c>
      <c r="B77" s="131"/>
      <c r="C77" s="134"/>
      <c r="D77" s="134"/>
      <c r="E77" s="131" t="s">
        <v>194</v>
      </c>
      <c r="F77" s="131"/>
      <c r="G77" s="131"/>
      <c r="H77" s="131"/>
      <c r="I77" s="131"/>
      <c r="J77" s="131"/>
      <c r="K77" s="131"/>
      <c r="L77" s="131"/>
      <c r="M77" s="131"/>
      <c r="N77" s="90"/>
      <c r="O77" s="90"/>
      <c r="P77" s="90"/>
      <c r="Q77" s="90"/>
      <c r="R77" s="90"/>
      <c r="S77" s="133" t="n">
        <f aca="false">ROUND(N77*C77/4000,2)*4</f>
        <v>0</v>
      </c>
      <c r="T77" s="133"/>
      <c r="U77" s="133"/>
      <c r="V77" s="133"/>
      <c r="W77" s="133"/>
    </row>
    <row collapsed="false" customFormat="false" customHeight="true" hidden="true" ht="12.75" outlineLevel="0" r="78">
      <c r="A78" s="131" t="s">
        <v>127</v>
      </c>
      <c r="B78" s="131"/>
      <c r="C78" s="134"/>
      <c r="D78" s="134"/>
      <c r="E78" s="131" t="s">
        <v>194</v>
      </c>
      <c r="F78" s="131"/>
      <c r="G78" s="131"/>
      <c r="H78" s="131"/>
      <c r="I78" s="131"/>
      <c r="J78" s="131"/>
      <c r="K78" s="131"/>
      <c r="L78" s="131"/>
      <c r="M78" s="131"/>
      <c r="N78" s="90"/>
      <c r="O78" s="90"/>
      <c r="P78" s="90"/>
      <c r="Q78" s="90"/>
      <c r="R78" s="90"/>
      <c r="S78" s="133" t="n">
        <f aca="false">ROUND(N78*C78/4000,2)*4</f>
        <v>0</v>
      </c>
      <c r="T78" s="133"/>
      <c r="U78" s="133"/>
      <c r="V78" s="133"/>
      <c r="W78" s="133"/>
    </row>
    <row collapsed="false" customFormat="false" customHeight="true" hidden="true" ht="12.75" outlineLevel="0" r="79">
      <c r="A79" s="131" t="s">
        <v>128</v>
      </c>
      <c r="B79" s="131"/>
      <c r="C79" s="134"/>
      <c r="D79" s="134"/>
      <c r="E79" s="131" t="s">
        <v>194</v>
      </c>
      <c r="F79" s="131"/>
      <c r="G79" s="131"/>
      <c r="H79" s="131"/>
      <c r="I79" s="131"/>
      <c r="J79" s="131"/>
      <c r="K79" s="131"/>
      <c r="L79" s="131"/>
      <c r="M79" s="131"/>
      <c r="N79" s="90"/>
      <c r="O79" s="90"/>
      <c r="P79" s="90"/>
      <c r="Q79" s="90"/>
      <c r="R79" s="90"/>
      <c r="S79" s="133" t="n">
        <f aca="false">ROUND(N79*C79/4000,2)*4</f>
        <v>0</v>
      </c>
      <c r="T79" s="133"/>
      <c r="U79" s="133"/>
      <c r="V79" s="133"/>
      <c r="W79" s="133"/>
    </row>
    <row collapsed="false" customFormat="false" customHeight="true" hidden="false" ht="15" outlineLevel="0" r="80">
      <c r="A80" s="131" t="s">
        <v>126</v>
      </c>
      <c r="B80" s="131"/>
      <c r="C80" s="132" t="n">
        <v>11.43</v>
      </c>
      <c r="D80" s="132"/>
      <c r="E80" s="131" t="s">
        <v>194</v>
      </c>
      <c r="F80" s="131"/>
      <c r="G80" s="131"/>
      <c r="H80" s="131"/>
      <c r="I80" s="131"/>
      <c r="J80" s="131"/>
      <c r="K80" s="131"/>
      <c r="L80" s="131"/>
      <c r="M80" s="131"/>
      <c r="N80" s="90" t="n">
        <v>650</v>
      </c>
      <c r="O80" s="90"/>
      <c r="P80" s="90"/>
      <c r="Q80" s="90"/>
      <c r="R80" s="90"/>
      <c r="S80" s="133" t="n">
        <f aca="false">ROUND(N80*C80/4000,2)*4</f>
        <v>7.44</v>
      </c>
      <c r="T80" s="133"/>
      <c r="U80" s="133"/>
      <c r="V80" s="133"/>
      <c r="W80" s="133"/>
    </row>
    <row collapsed="false" customFormat="false" customHeight="true" hidden="false" ht="15" outlineLevel="0" r="81">
      <c r="A81" s="131" t="s">
        <v>129</v>
      </c>
      <c r="B81" s="131"/>
      <c r="C81" s="132" t="n">
        <v>50</v>
      </c>
      <c r="D81" s="132"/>
      <c r="E81" s="131" t="s">
        <v>194</v>
      </c>
      <c r="F81" s="131"/>
      <c r="G81" s="131"/>
      <c r="H81" s="131"/>
      <c r="I81" s="131"/>
      <c r="J81" s="131"/>
      <c r="K81" s="131"/>
      <c r="L81" s="131"/>
      <c r="M81" s="131"/>
      <c r="N81" s="90"/>
      <c r="O81" s="90"/>
      <c r="P81" s="90"/>
      <c r="Q81" s="90"/>
      <c r="R81" s="90"/>
      <c r="S81" s="133" t="n">
        <f aca="false">ROUND(N81*C81/4000,2)*4</f>
        <v>0</v>
      </c>
      <c r="T81" s="133"/>
      <c r="U81" s="133"/>
      <c r="V81" s="133"/>
      <c r="W81" s="133"/>
    </row>
    <row collapsed="false" customFormat="false" customHeight="true" hidden="false" ht="15" outlineLevel="0" r="82">
      <c r="A82" s="131" t="s">
        <v>127</v>
      </c>
      <c r="B82" s="131"/>
      <c r="C82" s="132" t="n">
        <v>0.98</v>
      </c>
      <c r="D82" s="132"/>
      <c r="E82" s="131" t="s">
        <v>194</v>
      </c>
      <c r="F82" s="131"/>
      <c r="G82" s="131"/>
      <c r="H82" s="131"/>
      <c r="I82" s="131"/>
      <c r="J82" s="131"/>
      <c r="K82" s="131"/>
      <c r="L82" s="131"/>
      <c r="M82" s="131"/>
      <c r="N82" s="90" t="n">
        <v>5000</v>
      </c>
      <c r="O82" s="90"/>
      <c r="P82" s="90"/>
      <c r="Q82" s="90"/>
      <c r="R82" s="90"/>
      <c r="S82" s="133" t="n">
        <f aca="false">ROUND(N82*C82/4000,2)*4</f>
        <v>4.92</v>
      </c>
      <c r="T82" s="133"/>
      <c r="U82" s="133"/>
      <c r="V82" s="133"/>
      <c r="W82" s="133"/>
    </row>
    <row collapsed="false" customFormat="false" customHeight="true" hidden="false" ht="15" outlineLevel="0" r="83">
      <c r="A83" s="131" t="s">
        <v>128</v>
      </c>
      <c r="B83" s="131"/>
      <c r="C83" s="132" t="n">
        <v>2.77</v>
      </c>
      <c r="D83" s="132"/>
      <c r="E83" s="131" t="s">
        <v>194</v>
      </c>
      <c r="F83" s="131"/>
      <c r="G83" s="131"/>
      <c r="H83" s="131"/>
      <c r="I83" s="131"/>
      <c r="J83" s="131"/>
      <c r="K83" s="131"/>
      <c r="L83" s="131"/>
      <c r="M83" s="131"/>
      <c r="N83" s="90" t="n">
        <v>3000</v>
      </c>
      <c r="O83" s="90"/>
      <c r="P83" s="90"/>
      <c r="Q83" s="90"/>
      <c r="R83" s="90"/>
      <c r="S83" s="133" t="n">
        <f aca="false">ROUND(N83*C83/4000,2)*4</f>
        <v>8.32</v>
      </c>
      <c r="T83" s="133"/>
      <c r="U83" s="133"/>
      <c r="V83" s="133"/>
      <c r="W83" s="133"/>
    </row>
    <row collapsed="false" customFormat="false" customHeight="true" hidden="false" ht="15" outlineLevel="0" r="84">
      <c r="A84" s="97"/>
      <c r="B84" s="135"/>
      <c r="C84" s="135"/>
      <c r="D84" s="135"/>
      <c r="E84" s="136" t="s">
        <v>195</v>
      </c>
      <c r="F84" s="136"/>
      <c r="G84" s="136"/>
      <c r="H84" s="136"/>
      <c r="I84" s="136"/>
      <c r="J84" s="136"/>
      <c r="K84" s="136"/>
      <c r="L84" s="136"/>
      <c r="M84" s="136"/>
      <c r="N84" s="136"/>
      <c r="O84" s="136"/>
      <c r="P84" s="136"/>
      <c r="Q84" s="136"/>
      <c r="R84" s="136"/>
      <c r="S84" s="137" t="n">
        <f aca="false">S74+S75+S76+S77+S78+S79+S80+S81+S82+S83</f>
        <v>36.2</v>
      </c>
      <c r="T84" s="137"/>
      <c r="U84" s="137"/>
      <c r="V84" s="137"/>
      <c r="W84" s="137"/>
    </row>
    <row collapsed="false" customFormat="false" customHeight="false" hidden="false" ht="13.55" outlineLevel="0" r="85">
      <c r="A85" s="106"/>
      <c r="B85" s="106"/>
      <c r="C85" s="106"/>
      <c r="D85" s="106"/>
      <c r="E85" s="106"/>
      <c r="F85" s="106"/>
      <c r="G85" s="106"/>
      <c r="H85" s="106"/>
      <c r="I85" s="106"/>
      <c r="J85" s="106"/>
      <c r="K85" s="106"/>
      <c r="L85" s="106"/>
      <c r="M85" s="106"/>
      <c r="N85" s="106"/>
      <c r="O85" s="106"/>
      <c r="P85" s="106"/>
      <c r="Q85" s="106"/>
      <c r="R85" s="106"/>
      <c r="S85" s="106"/>
      <c r="T85" s="106"/>
      <c r="U85" s="106"/>
      <c r="V85" s="106"/>
      <c r="W85" s="106"/>
    </row>
    <row collapsed="false" customFormat="false" customHeight="false" hidden="false" ht="13.55" outlineLevel="0" r="86">
      <c r="A86" s="111" t="s">
        <v>196</v>
      </c>
      <c r="B86" s="106"/>
      <c r="C86" s="106"/>
      <c r="D86" s="106"/>
      <c r="E86" s="106"/>
      <c r="F86" s="106"/>
      <c r="G86" s="106"/>
      <c r="H86" s="106"/>
      <c r="I86" s="106"/>
      <c r="J86" s="106"/>
      <c r="K86" s="106"/>
      <c r="L86" s="106"/>
      <c r="M86" s="106"/>
      <c r="N86" s="106"/>
      <c r="O86" s="106"/>
      <c r="P86" s="106"/>
      <c r="Q86" s="106"/>
      <c r="R86" s="106"/>
      <c r="S86" s="106"/>
      <c r="T86" s="106"/>
      <c r="U86" s="106"/>
      <c r="V86" s="106"/>
      <c r="W86" s="106"/>
    </row>
    <row collapsed="false" customFormat="false" customHeight="false" hidden="false" ht="13.55" outlineLevel="0" r="87">
      <c r="A87" s="116" t="s">
        <v>265</v>
      </c>
      <c r="B87" s="106"/>
      <c r="C87" s="106"/>
      <c r="D87" s="106"/>
      <c r="E87" s="106"/>
      <c r="F87" s="106"/>
      <c r="G87" s="106"/>
      <c r="H87" s="106"/>
      <c r="I87" s="106"/>
      <c r="J87" s="106"/>
      <c r="K87" s="106"/>
      <c r="L87" s="106"/>
      <c r="M87" s="106"/>
      <c r="N87" s="106"/>
      <c r="O87" s="106"/>
      <c r="P87" s="106"/>
      <c r="Q87" s="106"/>
      <c r="R87" s="106"/>
      <c r="S87" s="106"/>
      <c r="T87" s="106"/>
      <c r="U87" s="106"/>
      <c r="V87" s="106"/>
      <c r="W87" s="106"/>
    </row>
    <row collapsed="false" customFormat="false" customHeight="false" hidden="false" ht="13.55" outlineLevel="0" r="88">
      <c r="A88" s="116" t="s">
        <v>266</v>
      </c>
      <c r="B88" s="106"/>
      <c r="C88" s="106"/>
      <c r="D88" s="106"/>
      <c r="E88" s="106"/>
      <c r="F88" s="106"/>
      <c r="G88" s="106"/>
      <c r="H88" s="106"/>
      <c r="I88" s="106"/>
      <c r="J88" s="106"/>
      <c r="K88" s="106"/>
      <c r="L88" s="106"/>
      <c r="M88" s="106"/>
      <c r="N88" s="106"/>
      <c r="O88" s="106"/>
      <c r="P88" s="106"/>
      <c r="Q88" s="106"/>
      <c r="R88" s="106"/>
      <c r="S88" s="106"/>
      <c r="T88" s="106"/>
      <c r="U88" s="106"/>
      <c r="V88" s="106"/>
      <c r="W88" s="106"/>
    </row>
    <row collapsed="false" customFormat="false" customHeight="false" hidden="false" ht="13.55" outlineLevel="0" r="89">
      <c r="A89" s="116" t="s">
        <v>200</v>
      </c>
      <c r="B89" s="106"/>
      <c r="C89" s="106"/>
      <c r="D89" s="106"/>
      <c r="E89" s="106"/>
      <c r="F89" s="106"/>
      <c r="G89" s="106"/>
      <c r="H89" s="106"/>
      <c r="I89" s="106"/>
      <c r="J89" s="106"/>
      <c r="K89" s="106"/>
      <c r="L89" s="106"/>
      <c r="M89" s="106"/>
      <c r="N89" s="106"/>
      <c r="O89" s="106"/>
      <c r="P89" s="106"/>
      <c r="Q89" s="106"/>
      <c r="R89" s="106"/>
      <c r="S89" s="106"/>
      <c r="T89" s="106"/>
      <c r="U89" s="106"/>
      <c r="V89" s="106"/>
      <c r="W89" s="106"/>
    </row>
    <row collapsed="false" customFormat="false" customHeight="false" hidden="false" ht="13.55" outlineLevel="0" r="90">
      <c r="A90" s="106"/>
      <c r="B90" s="106"/>
      <c r="C90" s="106"/>
      <c r="D90" s="106"/>
      <c r="E90" s="106"/>
      <c r="F90" s="106"/>
      <c r="G90" s="106"/>
      <c r="H90" s="106"/>
      <c r="I90" s="106"/>
      <c r="J90" s="106"/>
      <c r="K90" s="106"/>
      <c r="L90" s="106"/>
      <c r="M90" s="106"/>
      <c r="N90" s="106"/>
      <c r="O90" s="106"/>
      <c r="P90" s="106"/>
      <c r="Q90" s="106"/>
      <c r="R90" s="106"/>
      <c r="S90" s="106"/>
      <c r="T90" s="106"/>
      <c r="U90" s="106"/>
      <c r="V90" s="106"/>
      <c r="W90" s="106"/>
    </row>
    <row collapsed="false" customFormat="false" customHeight="false" hidden="false" ht="13.55" outlineLevel="0" r="91">
      <c r="A91" s="118" t="s">
        <v>201</v>
      </c>
      <c r="B91" s="106"/>
      <c r="C91" s="106"/>
      <c r="D91" s="106"/>
      <c r="E91" s="106"/>
      <c r="F91" s="106"/>
      <c r="G91" s="106"/>
      <c r="H91" s="106"/>
      <c r="I91" s="106"/>
      <c r="J91" s="106"/>
      <c r="K91" s="106"/>
      <c r="L91" s="106"/>
      <c r="M91" s="106"/>
      <c r="N91" s="106"/>
      <c r="O91" s="106"/>
      <c r="P91" s="106"/>
      <c r="Q91" s="106"/>
      <c r="R91" s="106"/>
      <c r="S91" s="106"/>
      <c r="T91" s="106"/>
      <c r="U91" s="106"/>
      <c r="V91" s="106"/>
      <c r="W91" s="106"/>
    </row>
    <row collapsed="false" customFormat="false" customHeight="true" hidden="false" ht="39" outlineLevel="0" r="92">
      <c r="A92" s="113" t="s">
        <v>267</v>
      </c>
      <c r="B92" s="113"/>
      <c r="C92" s="113"/>
      <c r="D92" s="113"/>
      <c r="E92" s="113"/>
      <c r="F92" s="113"/>
      <c r="G92" s="113"/>
      <c r="H92" s="113"/>
      <c r="I92" s="113"/>
      <c r="J92" s="113"/>
      <c r="K92" s="113"/>
      <c r="L92" s="113"/>
      <c r="M92" s="113"/>
      <c r="N92" s="113"/>
      <c r="O92" s="113"/>
      <c r="P92" s="113"/>
      <c r="Q92" s="113"/>
      <c r="R92" s="113"/>
      <c r="S92" s="113"/>
      <c r="T92" s="113"/>
      <c r="U92" s="113"/>
      <c r="V92" s="113"/>
      <c r="W92" s="113"/>
    </row>
    <row collapsed="false" customFormat="false" customHeight="true" hidden="false" ht="26.25" outlineLevel="0" r="93">
      <c r="A93" s="113" t="s">
        <v>268</v>
      </c>
      <c r="B93" s="113"/>
      <c r="C93" s="113"/>
      <c r="D93" s="113"/>
      <c r="E93" s="113"/>
      <c r="F93" s="113"/>
      <c r="G93" s="113"/>
      <c r="H93" s="113"/>
      <c r="I93" s="113"/>
      <c r="J93" s="113"/>
      <c r="K93" s="113"/>
      <c r="L93" s="113"/>
      <c r="M93" s="113"/>
      <c r="N93" s="113"/>
      <c r="O93" s="113"/>
      <c r="P93" s="113"/>
      <c r="Q93" s="113"/>
      <c r="R93" s="113"/>
      <c r="S93" s="113"/>
      <c r="T93" s="113"/>
      <c r="U93" s="113"/>
      <c r="V93" s="113"/>
      <c r="W93" s="113"/>
    </row>
    <row collapsed="false" customFormat="false" customHeight="false" hidden="false" ht="13.55" outlineLevel="0" r="94">
      <c r="A94" s="106"/>
      <c r="B94" s="106"/>
      <c r="C94" s="106"/>
      <c r="D94" s="106"/>
      <c r="E94" s="106"/>
      <c r="F94" s="106"/>
      <c r="G94" s="106"/>
      <c r="H94" s="106"/>
      <c r="I94" s="106"/>
      <c r="J94" s="106"/>
      <c r="K94" s="106"/>
      <c r="L94" s="106"/>
      <c r="M94" s="106"/>
      <c r="N94" s="106"/>
      <c r="O94" s="106"/>
      <c r="P94" s="106"/>
      <c r="Q94" s="106"/>
      <c r="R94" s="106"/>
      <c r="S94" s="106"/>
      <c r="T94" s="106"/>
      <c r="U94" s="106"/>
      <c r="V94" s="106"/>
      <c r="W94" s="106"/>
    </row>
  </sheetData>
  <mergeCells count="122">
    <mergeCell ref="A2:W2"/>
    <mergeCell ref="A3:W3"/>
    <mergeCell ref="A4:W4"/>
    <mergeCell ref="A6:W6"/>
    <mergeCell ref="B9:W9"/>
    <mergeCell ref="B10:W10"/>
    <mergeCell ref="B11:W11"/>
    <mergeCell ref="B12:W12"/>
    <mergeCell ref="B13:W13"/>
    <mergeCell ref="B14:W14"/>
    <mergeCell ref="B15:W15"/>
    <mergeCell ref="B17:W17"/>
    <mergeCell ref="B18:W18"/>
    <mergeCell ref="A21:V21"/>
    <mergeCell ref="B22:V22"/>
    <mergeCell ref="B23:W23"/>
    <mergeCell ref="A25:W25"/>
    <mergeCell ref="A26:W26"/>
    <mergeCell ref="A27:W27"/>
    <mergeCell ref="A28:W28"/>
    <mergeCell ref="A29:W29"/>
    <mergeCell ref="A30:W30"/>
    <mergeCell ref="A32:W32"/>
    <mergeCell ref="B33:W33"/>
    <mergeCell ref="B34:W34"/>
    <mergeCell ref="B35:W35"/>
    <mergeCell ref="B36:W36"/>
    <mergeCell ref="B37:W37"/>
    <mergeCell ref="B38:W38"/>
    <mergeCell ref="B39:W39"/>
    <mergeCell ref="B40:W40"/>
    <mergeCell ref="A45:E45"/>
    <mergeCell ref="F45:W45"/>
    <mergeCell ref="A46:E46"/>
    <mergeCell ref="F46:W46"/>
    <mergeCell ref="A47:E47"/>
    <mergeCell ref="F47:W47"/>
    <mergeCell ref="A48:E48"/>
    <mergeCell ref="F48:W48"/>
    <mergeCell ref="A49:E49"/>
    <mergeCell ref="F49:W49"/>
    <mergeCell ref="A52:E52"/>
    <mergeCell ref="F52:W52"/>
    <mergeCell ref="A53:E53"/>
    <mergeCell ref="F53:W53"/>
    <mergeCell ref="A54:E54"/>
    <mergeCell ref="F54:W54"/>
    <mergeCell ref="A55:E55"/>
    <mergeCell ref="F55:W55"/>
    <mergeCell ref="A56:E56"/>
    <mergeCell ref="F56:W56"/>
    <mergeCell ref="A59:E59"/>
    <mergeCell ref="F59:W59"/>
    <mergeCell ref="A60:E61"/>
    <mergeCell ref="F60:W60"/>
    <mergeCell ref="F61:W61"/>
    <mergeCell ref="A62:E63"/>
    <mergeCell ref="F62:W62"/>
    <mergeCell ref="F63:W63"/>
    <mergeCell ref="A64:E65"/>
    <mergeCell ref="F64:W64"/>
    <mergeCell ref="F65:W65"/>
    <mergeCell ref="A66:E67"/>
    <mergeCell ref="F66:W66"/>
    <mergeCell ref="F67:W67"/>
    <mergeCell ref="A70:W70"/>
    <mergeCell ref="N73:R73"/>
    <mergeCell ref="S73:W73"/>
    <mergeCell ref="A74:B74"/>
    <mergeCell ref="C74:D74"/>
    <mergeCell ref="E74:M74"/>
    <mergeCell ref="N74:R74"/>
    <mergeCell ref="S74:W74"/>
    <mergeCell ref="A75:B75"/>
    <mergeCell ref="C75:D75"/>
    <mergeCell ref="E75:M75"/>
    <mergeCell ref="N75:R75"/>
    <mergeCell ref="S75:W75"/>
    <mergeCell ref="A76:B76"/>
    <mergeCell ref="C76:D76"/>
    <mergeCell ref="E76:M76"/>
    <mergeCell ref="N76:R76"/>
    <mergeCell ref="S76:W76"/>
    <mergeCell ref="A77:B77"/>
    <mergeCell ref="C77:D77"/>
    <mergeCell ref="E77:M77"/>
    <mergeCell ref="N77:R77"/>
    <mergeCell ref="S77:W77"/>
    <mergeCell ref="A78:B78"/>
    <mergeCell ref="C78:D78"/>
    <mergeCell ref="E78:M78"/>
    <mergeCell ref="N78:R78"/>
    <mergeCell ref="S78:W78"/>
    <mergeCell ref="A79:B79"/>
    <mergeCell ref="C79:D79"/>
    <mergeCell ref="E79:M79"/>
    <mergeCell ref="N79:R79"/>
    <mergeCell ref="S79:W79"/>
    <mergeCell ref="A80:B80"/>
    <mergeCell ref="C80:D80"/>
    <mergeCell ref="E80:M80"/>
    <mergeCell ref="N80:R80"/>
    <mergeCell ref="S80:W80"/>
    <mergeCell ref="A81:B81"/>
    <mergeCell ref="C81:D81"/>
    <mergeCell ref="E81:M81"/>
    <mergeCell ref="N81:R81"/>
    <mergeCell ref="S81:W81"/>
    <mergeCell ref="A82:B82"/>
    <mergeCell ref="C82:D82"/>
    <mergeCell ref="E82:M82"/>
    <mergeCell ref="N82:R82"/>
    <mergeCell ref="S82:W82"/>
    <mergeCell ref="A83:B83"/>
    <mergeCell ref="C83:D83"/>
    <mergeCell ref="E83:M83"/>
    <mergeCell ref="N83:R83"/>
    <mergeCell ref="S83:W83"/>
    <mergeCell ref="E84:R84"/>
    <mergeCell ref="S84:W84"/>
    <mergeCell ref="A92:W92"/>
    <mergeCell ref="A93:W93"/>
  </mergeCells>
  <conditionalFormatting sqref="C74:D75;C79:D83;N74:R83"/>
  <printOptions headings="false" gridLines="false" gridLinesSet="true" horizontalCentered="false" verticalCentered="false"/>
  <pageMargins left="0.75" right="0.840277777777778" top="0.959722222222222" bottom="1.05" header="0.492361111111111"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&amp;Rstrana č. &amp;P/3</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AG46"/>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138" width="3.5921568627451"/>
    <col collapsed="false" hidden="false" max="23" min="2" style="138" width="3.72549019607843"/>
    <col collapsed="false" hidden="false" max="1025" min="24" style="138" width="9.18823529411765"/>
  </cols>
  <sheetData>
    <row collapsed="false" customFormat="false" customHeight="false" hidden="false" ht="13.55" outlineLevel="0" r="1">
      <c r="A1" s="139"/>
      <c r="B1" s="139"/>
      <c r="C1" s="139"/>
      <c r="D1" s="139"/>
      <c r="E1" s="139"/>
      <c r="F1" s="139"/>
      <c r="G1" s="139"/>
      <c r="H1" s="139"/>
      <c r="I1" s="139"/>
      <c r="J1" s="139"/>
      <c r="K1" s="139"/>
      <c r="L1" s="139"/>
      <c r="M1" s="139"/>
      <c r="N1" s="139"/>
      <c r="O1" s="139"/>
      <c r="P1" s="139"/>
      <c r="Q1" s="139"/>
      <c r="R1" s="139"/>
      <c r="S1" s="139"/>
      <c r="T1" s="139"/>
      <c r="U1" s="139"/>
      <c r="V1" s="139"/>
      <c r="W1" s="139"/>
    </row>
    <row collapsed="false" customFormat="false" customHeight="false" hidden="false" ht="15.95" outlineLevel="0" r="2">
      <c r="A2" s="140" t="s">
        <v>269</v>
      </c>
      <c r="B2" s="140"/>
      <c r="C2" s="140"/>
      <c r="D2" s="140"/>
      <c r="E2" s="140"/>
      <c r="F2" s="140"/>
      <c r="G2" s="140"/>
      <c r="H2" s="140"/>
      <c r="I2" s="140"/>
      <c r="J2" s="140"/>
      <c r="K2" s="140"/>
      <c r="L2" s="140"/>
      <c r="M2" s="140"/>
      <c r="N2" s="140"/>
      <c r="O2" s="140"/>
      <c r="P2" s="140"/>
      <c r="Q2" s="140"/>
      <c r="R2" s="140"/>
      <c r="S2" s="140"/>
      <c r="T2" s="140"/>
      <c r="U2" s="140"/>
      <c r="V2" s="140"/>
      <c r="W2" s="140"/>
    </row>
    <row collapsed="false" customFormat="false" customHeight="false" hidden="false" ht="13.55" outlineLevel="0" r="3">
      <c r="A3" s="141" t="s">
        <v>122</v>
      </c>
      <c r="B3" s="141"/>
      <c r="C3" s="141"/>
      <c r="D3" s="141"/>
      <c r="E3" s="141"/>
      <c r="F3" s="141"/>
      <c r="G3" s="141"/>
      <c r="H3" s="141"/>
      <c r="I3" s="141"/>
      <c r="J3" s="141"/>
      <c r="K3" s="141"/>
      <c r="L3" s="141"/>
      <c r="M3" s="141"/>
      <c r="N3" s="141"/>
      <c r="O3" s="141"/>
      <c r="P3" s="141"/>
      <c r="Q3" s="141"/>
      <c r="R3" s="141"/>
      <c r="S3" s="141"/>
      <c r="T3" s="141"/>
      <c r="U3" s="141"/>
      <c r="V3" s="141"/>
      <c r="W3" s="141"/>
    </row>
    <row collapsed="false" customFormat="false" customHeight="false" hidden="false" ht="18.35" outlineLevel="0" r="4">
      <c r="A4" s="142" t="str">
        <f aca="false">'poistná zmluva'!A3:W3</f>
        <v>číslo: 11-4-11111</v>
      </c>
      <c r="B4" s="142"/>
      <c r="C4" s="142"/>
      <c r="D4" s="142"/>
      <c r="E4" s="142"/>
      <c r="F4" s="142"/>
      <c r="G4" s="142"/>
      <c r="H4" s="142"/>
      <c r="I4" s="142"/>
      <c r="J4" s="142"/>
      <c r="K4" s="142"/>
      <c r="L4" s="142"/>
      <c r="M4" s="142"/>
      <c r="N4" s="142"/>
      <c r="O4" s="142"/>
      <c r="P4" s="142"/>
      <c r="Q4" s="142"/>
      <c r="R4" s="142"/>
      <c r="S4" s="142"/>
      <c r="T4" s="142"/>
      <c r="U4" s="142"/>
      <c r="V4" s="142"/>
      <c r="W4" s="142"/>
    </row>
    <row collapsed="false" customFormat="false" customHeight="false" hidden="false" ht="13.55" outlineLevel="0" r="5">
      <c r="A5" s="139"/>
      <c r="B5" s="139"/>
      <c r="C5" s="139"/>
      <c r="D5" s="139"/>
      <c r="E5" s="139"/>
      <c r="F5" s="139"/>
      <c r="G5" s="139"/>
      <c r="H5" s="139"/>
      <c r="I5" s="139"/>
      <c r="J5" s="139"/>
      <c r="K5" s="139"/>
      <c r="L5" s="139"/>
      <c r="M5" s="139"/>
      <c r="N5" s="139"/>
      <c r="O5" s="139"/>
      <c r="P5" s="139"/>
      <c r="Q5" s="139"/>
      <c r="R5" s="139"/>
      <c r="S5" s="139"/>
      <c r="T5" s="139"/>
      <c r="U5" s="139"/>
      <c r="V5" s="139"/>
      <c r="W5" s="139"/>
    </row>
    <row collapsed="false" customFormat="false" customHeight="false" hidden="false" ht="20.75" outlineLevel="0" r="6">
      <c r="A6" s="143" t="s">
        <v>66</v>
      </c>
      <c r="B6" s="143"/>
      <c r="C6" s="143"/>
      <c r="D6" s="143"/>
      <c r="E6" s="143"/>
      <c r="F6" s="143"/>
      <c r="G6" s="143"/>
      <c r="H6" s="143"/>
      <c r="I6" s="143"/>
      <c r="J6" s="143"/>
      <c r="K6" s="143"/>
      <c r="L6" s="143"/>
      <c r="M6" s="143"/>
      <c r="N6" s="143"/>
      <c r="O6" s="143"/>
      <c r="P6" s="143"/>
      <c r="Q6" s="143"/>
      <c r="R6" s="143"/>
      <c r="S6" s="143"/>
      <c r="T6" s="143"/>
      <c r="U6" s="143"/>
      <c r="V6" s="143"/>
      <c r="W6" s="143"/>
    </row>
    <row collapsed="false" customFormat="false" customHeight="false" hidden="false" ht="13.55" outlineLevel="0" r="7">
      <c r="A7" s="139"/>
      <c r="B7" s="139"/>
      <c r="C7" s="139"/>
      <c r="D7" s="139"/>
      <c r="E7" s="139"/>
      <c r="F7" s="139"/>
      <c r="G7" s="139"/>
      <c r="H7" s="139"/>
      <c r="I7" s="139"/>
      <c r="J7" s="139"/>
      <c r="K7" s="139"/>
      <c r="L7" s="139"/>
      <c r="M7" s="139"/>
      <c r="N7" s="139"/>
      <c r="O7" s="139"/>
      <c r="P7" s="139"/>
      <c r="Q7" s="139"/>
      <c r="R7" s="139"/>
      <c r="S7" s="139"/>
      <c r="T7" s="139"/>
      <c r="U7" s="139"/>
      <c r="V7" s="139"/>
      <c r="W7" s="139"/>
    </row>
    <row collapsed="false" customFormat="false" customHeight="false" hidden="false" ht="13.55" outlineLevel="0" r="8">
      <c r="A8" s="144" t="s">
        <v>123</v>
      </c>
      <c r="B8" s="139"/>
      <c r="C8" s="139"/>
      <c r="D8" s="139"/>
      <c r="E8" s="139"/>
      <c r="F8" s="139"/>
      <c r="G8" s="139"/>
      <c r="H8" s="139"/>
      <c r="I8" s="139"/>
      <c r="J8" s="139"/>
      <c r="K8" s="139"/>
      <c r="L8" s="139"/>
      <c r="M8" s="139"/>
      <c r="N8" s="139"/>
      <c r="O8" s="139"/>
      <c r="P8" s="139"/>
      <c r="Q8" s="139"/>
      <c r="R8" s="139"/>
      <c r="S8" s="139"/>
      <c r="T8" s="139"/>
      <c r="U8" s="139"/>
      <c r="V8" s="139"/>
      <c r="W8" s="139"/>
    </row>
    <row collapsed="false" customFormat="false" customHeight="true" hidden="false" ht="25.5" outlineLevel="0" r="9">
      <c r="A9" s="145" t="s">
        <v>124</v>
      </c>
      <c r="B9" s="146" t="str">
        <f aca="false">"Súbor strojov, prístrojov a elektronických zariadení, vedených v účtovnej evidencii poisteného, na východiskovú hodnotu, na prvé riziko, na poistnú sumu "&amp;TEXT(N21,"# ##0,00")&amp;" EUR."</f>
        <v>Súbor strojov, prístrojov a elektronických zariadení, vedených v účtovnej evidencii poisteného, na východiskovú hodnotu, na prvé riziko, na poistnú sumu 6 000,00 EUR.</v>
      </c>
      <c r="C9" s="146"/>
      <c r="D9" s="146"/>
      <c r="E9" s="146"/>
      <c r="F9" s="146"/>
      <c r="G9" s="146"/>
      <c r="H9" s="146"/>
      <c r="I9" s="146"/>
      <c r="J9" s="146"/>
      <c r="K9" s="146"/>
      <c r="L9" s="146"/>
      <c r="M9" s="146"/>
      <c r="N9" s="146"/>
      <c r="O9" s="146"/>
      <c r="P9" s="146"/>
      <c r="Q9" s="146"/>
      <c r="R9" s="146"/>
      <c r="S9" s="146"/>
      <c r="T9" s="146"/>
      <c r="U9" s="146"/>
      <c r="V9" s="146"/>
      <c r="W9" s="146"/>
    </row>
    <row collapsed="false" customFormat="false" customHeight="false" hidden="false" ht="13.55" outlineLevel="0" r="10">
      <c r="A10" s="139"/>
      <c r="B10" s="139"/>
      <c r="C10" s="139"/>
      <c r="D10" s="139"/>
      <c r="E10" s="139"/>
      <c r="F10" s="139"/>
      <c r="G10" s="139"/>
      <c r="H10" s="139"/>
      <c r="I10" s="139"/>
      <c r="J10" s="139"/>
      <c r="K10" s="139"/>
      <c r="L10" s="139"/>
      <c r="M10" s="139"/>
      <c r="N10" s="139"/>
      <c r="O10" s="139"/>
      <c r="P10" s="139"/>
      <c r="Q10" s="139"/>
      <c r="R10" s="139"/>
      <c r="S10" s="139"/>
      <c r="T10" s="139"/>
      <c r="U10" s="139"/>
      <c r="V10" s="139"/>
      <c r="W10" s="139"/>
    </row>
    <row collapsed="false" customFormat="false" customHeight="false" hidden="false" ht="13.55" outlineLevel="0" r="11">
      <c r="A11" s="147" t="s">
        <v>137</v>
      </c>
      <c r="B11" s="139"/>
      <c r="C11" s="139"/>
      <c r="D11" s="139"/>
      <c r="E11" s="139"/>
      <c r="F11" s="139"/>
      <c r="G11" s="139"/>
      <c r="H11" s="139"/>
      <c r="I11" s="139"/>
      <c r="J11" s="139"/>
      <c r="K11" s="139"/>
      <c r="L11" s="139"/>
      <c r="M11" s="139"/>
      <c r="N11" s="139"/>
      <c r="O11" s="139"/>
      <c r="P11" s="139"/>
      <c r="Q11" s="139"/>
      <c r="R11" s="139"/>
      <c r="S11" s="139"/>
      <c r="T11" s="139"/>
      <c r="U11" s="139"/>
      <c r="V11" s="139"/>
      <c r="W11" s="139"/>
      <c r="Y11" s="148"/>
      <c r="Z11" s="148"/>
      <c r="AA11" s="148"/>
      <c r="AB11" s="148"/>
      <c r="AC11" s="148"/>
      <c r="AD11" s="148"/>
      <c r="AE11" s="148"/>
      <c r="AF11" s="148"/>
      <c r="AG11" s="148"/>
    </row>
    <row collapsed="false" customFormat="false" customHeight="true" hidden="false" ht="12.75" outlineLevel="0" r="12">
      <c r="A12" s="149" t="s">
        <v>138</v>
      </c>
      <c r="B12" s="149"/>
      <c r="C12" s="149"/>
      <c r="D12" s="149"/>
      <c r="E12" s="149"/>
      <c r="F12" s="149"/>
      <c r="G12" s="149"/>
      <c r="H12" s="149"/>
      <c r="I12" s="149"/>
      <c r="J12" s="149"/>
      <c r="K12" s="149"/>
      <c r="L12" s="149"/>
      <c r="M12" s="149"/>
      <c r="N12" s="149"/>
      <c r="O12" s="149"/>
      <c r="P12" s="149"/>
      <c r="Q12" s="149"/>
      <c r="R12" s="149"/>
      <c r="S12" s="149"/>
      <c r="T12" s="149"/>
      <c r="U12" s="149"/>
      <c r="V12" s="149"/>
      <c r="W12" s="139"/>
      <c r="Y12" s="148"/>
      <c r="Z12" s="148"/>
      <c r="AA12" s="148"/>
      <c r="AB12" s="148"/>
      <c r="AC12" s="148"/>
      <c r="AD12" s="148"/>
      <c r="AE12" s="148"/>
      <c r="AF12" s="148"/>
      <c r="AG12" s="148"/>
    </row>
    <row collapsed="false" customFormat="false" customHeight="true" hidden="false" ht="12.75" outlineLevel="0" r="13">
      <c r="A13" s="150" t="s">
        <v>41</v>
      </c>
      <c r="B13" s="146" t="s">
        <v>42</v>
      </c>
      <c r="C13" s="146"/>
      <c r="D13" s="146"/>
      <c r="E13" s="146"/>
      <c r="F13" s="146"/>
      <c r="G13" s="146"/>
      <c r="H13" s="146"/>
      <c r="I13" s="146"/>
      <c r="J13" s="146"/>
      <c r="K13" s="146"/>
      <c r="L13" s="146"/>
      <c r="M13" s="146"/>
      <c r="N13" s="146"/>
      <c r="O13" s="146"/>
      <c r="P13" s="146"/>
      <c r="Q13" s="146"/>
      <c r="R13" s="146"/>
      <c r="S13" s="146"/>
      <c r="T13" s="146"/>
      <c r="U13" s="146"/>
      <c r="V13" s="146"/>
      <c r="W13" s="139"/>
      <c r="Y13" s="151"/>
      <c r="Z13" s="152"/>
      <c r="AA13" s="151"/>
      <c r="AB13" s="151"/>
      <c r="AC13" s="151"/>
      <c r="AD13" s="151"/>
      <c r="AE13" s="151"/>
      <c r="AF13" s="151"/>
      <c r="AG13" s="151"/>
    </row>
    <row collapsed="false" customFormat="false" customHeight="true" hidden="false" ht="24.75" outlineLevel="0" r="14">
      <c r="A14" s="150" t="s">
        <v>41</v>
      </c>
      <c r="B14" s="146" t="s">
        <v>47</v>
      </c>
      <c r="C14" s="146"/>
      <c r="D14" s="146"/>
      <c r="E14" s="146"/>
      <c r="F14" s="146"/>
      <c r="G14" s="146"/>
      <c r="H14" s="146"/>
      <c r="I14" s="146"/>
      <c r="J14" s="146"/>
      <c r="K14" s="146"/>
      <c r="L14" s="146"/>
      <c r="M14" s="146"/>
      <c r="N14" s="146"/>
      <c r="O14" s="146"/>
      <c r="P14" s="146"/>
      <c r="Q14" s="146"/>
      <c r="R14" s="146"/>
      <c r="S14" s="146"/>
      <c r="T14" s="146"/>
      <c r="U14" s="146"/>
      <c r="V14" s="146"/>
      <c r="W14" s="146"/>
      <c r="Z14" s="151"/>
      <c r="AA14" s="151"/>
      <c r="AB14" s="151"/>
      <c r="AC14" s="151"/>
      <c r="AD14" s="151"/>
      <c r="AE14" s="151"/>
      <c r="AF14" s="151"/>
      <c r="AG14" s="151"/>
    </row>
    <row collapsed="false" customFormat="false" customHeight="false" hidden="false" ht="13.55" outlineLevel="0" r="15">
      <c r="A15" s="139"/>
      <c r="B15" s="139"/>
      <c r="C15" s="139"/>
      <c r="D15" s="139"/>
      <c r="E15" s="139"/>
      <c r="F15" s="139"/>
      <c r="G15" s="139"/>
      <c r="H15" s="139"/>
      <c r="I15" s="139"/>
      <c r="J15" s="139"/>
      <c r="K15" s="139"/>
      <c r="L15" s="139"/>
      <c r="M15" s="139"/>
      <c r="N15" s="139"/>
      <c r="O15" s="139"/>
      <c r="P15" s="139"/>
      <c r="Q15" s="139"/>
      <c r="R15" s="139"/>
      <c r="S15" s="139"/>
      <c r="T15" s="139"/>
      <c r="U15" s="139"/>
      <c r="V15" s="139"/>
      <c r="W15" s="139"/>
      <c r="Y15" s="151"/>
      <c r="Z15" s="151"/>
      <c r="AA15" s="151"/>
      <c r="AB15" s="151"/>
      <c r="AC15" s="151"/>
      <c r="AD15" s="151"/>
      <c r="AE15" s="151"/>
      <c r="AF15" s="151"/>
      <c r="AG15" s="151"/>
    </row>
    <row collapsed="false" customFormat="false" customHeight="false" hidden="false" ht="13.55" outlineLevel="0" r="16">
      <c r="A16" s="147" t="s">
        <v>190</v>
      </c>
      <c r="B16" s="139"/>
      <c r="C16" s="139"/>
      <c r="D16" s="139"/>
      <c r="E16" s="139"/>
      <c r="F16" s="139"/>
      <c r="G16" s="139"/>
      <c r="H16" s="139"/>
      <c r="I16" s="139"/>
      <c r="J16" s="139"/>
      <c r="K16" s="139"/>
      <c r="L16" s="139"/>
      <c r="M16" s="139"/>
      <c r="N16" s="139"/>
      <c r="O16" s="139"/>
      <c r="P16" s="139"/>
      <c r="Q16" s="139"/>
      <c r="R16" s="139"/>
      <c r="S16" s="139"/>
      <c r="T16" s="139"/>
      <c r="U16" s="139"/>
      <c r="V16" s="139"/>
      <c r="W16" s="139"/>
      <c r="Y16" s="151"/>
      <c r="Z16" s="151"/>
      <c r="AA16" s="151"/>
      <c r="AB16" s="151"/>
      <c r="AC16" s="151"/>
      <c r="AD16" s="151"/>
      <c r="AE16" s="151"/>
      <c r="AF16" s="151"/>
      <c r="AG16" s="151"/>
    </row>
    <row collapsed="false" customFormat="false" customHeight="true" hidden="false" ht="25.5" outlineLevel="0" r="17">
      <c r="A17" s="146" t="s">
        <v>191</v>
      </c>
      <c r="B17" s="146"/>
      <c r="C17" s="146"/>
      <c r="D17" s="146"/>
      <c r="E17" s="146"/>
      <c r="F17" s="146"/>
      <c r="G17" s="146"/>
      <c r="H17" s="146"/>
      <c r="I17" s="146"/>
      <c r="J17" s="146"/>
      <c r="K17" s="146"/>
      <c r="L17" s="146"/>
      <c r="M17" s="146"/>
      <c r="N17" s="146"/>
      <c r="O17" s="146"/>
      <c r="P17" s="146"/>
      <c r="Q17" s="146"/>
      <c r="R17" s="146"/>
      <c r="S17" s="146"/>
      <c r="T17" s="146"/>
      <c r="U17" s="146"/>
      <c r="V17" s="146"/>
      <c r="W17" s="146"/>
      <c r="Y17" s="151"/>
      <c r="AA17" s="151"/>
      <c r="AB17" s="151"/>
      <c r="AC17" s="151"/>
      <c r="AD17" s="151"/>
      <c r="AE17" s="151"/>
      <c r="AF17" s="151"/>
      <c r="AG17" s="151"/>
    </row>
    <row collapsed="false" customFormat="false" customHeight="false" hidden="false" ht="13.55" outlineLevel="0" r="18">
      <c r="A18" s="139"/>
      <c r="B18" s="139"/>
      <c r="C18" s="139"/>
      <c r="D18" s="139"/>
      <c r="E18" s="139"/>
      <c r="F18" s="139"/>
      <c r="G18" s="139"/>
      <c r="H18" s="139"/>
      <c r="I18" s="139"/>
      <c r="J18" s="139"/>
      <c r="K18" s="139"/>
      <c r="L18" s="139"/>
      <c r="M18" s="139"/>
      <c r="N18" s="139"/>
      <c r="O18" s="139"/>
      <c r="P18" s="139"/>
      <c r="Q18" s="139"/>
      <c r="R18" s="139"/>
      <c r="S18" s="139"/>
      <c r="T18" s="139"/>
      <c r="U18" s="139"/>
      <c r="V18" s="139"/>
      <c r="W18" s="139"/>
      <c r="AA18" s="151"/>
      <c r="AB18" s="151"/>
      <c r="AC18" s="151"/>
      <c r="AD18" s="151"/>
      <c r="AE18" s="151"/>
      <c r="AF18" s="151"/>
      <c r="AG18" s="151"/>
    </row>
    <row collapsed="false" customFormat="false" customHeight="false" hidden="false" ht="13.55" outlineLevel="0" r="19">
      <c r="A19" s="144" t="s">
        <v>192</v>
      </c>
      <c r="B19" s="139"/>
      <c r="C19" s="139"/>
      <c r="D19" s="139"/>
      <c r="E19" s="139"/>
      <c r="F19" s="139"/>
      <c r="G19" s="139"/>
      <c r="H19" s="139"/>
      <c r="I19" s="139"/>
      <c r="J19" s="139"/>
      <c r="K19" s="139"/>
      <c r="L19" s="139"/>
      <c r="M19" s="139"/>
      <c r="N19" s="139"/>
      <c r="O19" s="139"/>
      <c r="P19" s="139"/>
      <c r="Q19" s="139"/>
      <c r="R19" s="139"/>
      <c r="S19" s="139"/>
      <c r="T19" s="139"/>
      <c r="U19" s="139"/>
      <c r="V19" s="139"/>
      <c r="W19" s="139"/>
      <c r="AA19" s="151"/>
      <c r="AB19" s="151"/>
      <c r="AC19" s="151"/>
      <c r="AD19" s="151"/>
      <c r="AE19" s="151"/>
      <c r="AF19" s="151"/>
      <c r="AG19" s="151"/>
    </row>
    <row collapsed="false" customFormat="false" customHeight="false" hidden="false" ht="14.75" outlineLevel="0" r="20">
      <c r="A20" s="153"/>
      <c r="B20" s="139"/>
      <c r="C20" s="139"/>
      <c r="D20" s="139"/>
      <c r="E20" s="139"/>
      <c r="F20" s="139"/>
      <c r="G20" s="139"/>
      <c r="H20" s="139"/>
      <c r="I20" s="139"/>
      <c r="J20" s="139"/>
      <c r="K20" s="139"/>
      <c r="L20" s="139"/>
      <c r="M20" s="139"/>
      <c r="N20" s="154" t="s">
        <v>193</v>
      </c>
      <c r="O20" s="154"/>
      <c r="P20" s="154"/>
      <c r="Q20" s="154"/>
      <c r="R20" s="154"/>
      <c r="S20" s="154" t="s">
        <v>57</v>
      </c>
      <c r="T20" s="154"/>
      <c r="U20" s="154"/>
      <c r="V20" s="154"/>
      <c r="W20" s="154"/>
      <c r="AA20" s="151"/>
      <c r="AB20" s="151"/>
      <c r="AC20" s="151"/>
      <c r="AD20" s="151"/>
      <c r="AE20" s="151"/>
      <c r="AF20" s="151"/>
      <c r="AG20" s="151"/>
    </row>
    <row collapsed="false" customFormat="false" customHeight="true" hidden="false" ht="14.25" outlineLevel="0" r="21">
      <c r="A21" s="155" t="s">
        <v>124</v>
      </c>
      <c r="B21" s="155"/>
      <c r="C21" s="156" t="n">
        <v>4.67</v>
      </c>
      <c r="D21" s="156"/>
      <c r="E21" s="155" t="s">
        <v>194</v>
      </c>
      <c r="F21" s="155"/>
      <c r="G21" s="155"/>
      <c r="H21" s="155"/>
      <c r="I21" s="155"/>
      <c r="J21" s="155"/>
      <c r="K21" s="155"/>
      <c r="L21" s="155"/>
      <c r="M21" s="155"/>
      <c r="N21" s="90" t="n">
        <v>6000</v>
      </c>
      <c r="O21" s="90"/>
      <c r="P21" s="90"/>
      <c r="Q21" s="90"/>
      <c r="R21" s="90"/>
      <c r="S21" s="157" t="n">
        <f aca="false">ROUND(N21*C21/4000,2)*4</f>
        <v>28.04</v>
      </c>
      <c r="T21" s="157"/>
      <c r="U21" s="157"/>
      <c r="V21" s="157"/>
      <c r="W21" s="157"/>
      <c r="AA21" s="151"/>
      <c r="AB21" s="151"/>
      <c r="AC21" s="151"/>
      <c r="AD21" s="151"/>
      <c r="AE21" s="151"/>
      <c r="AF21" s="151"/>
      <c r="AG21" s="151"/>
    </row>
    <row collapsed="false" customFormat="false" customHeight="true" hidden="false" ht="14.25" outlineLevel="0" r="22">
      <c r="A22" s="158"/>
      <c r="B22" s="159"/>
      <c r="C22" s="159"/>
      <c r="D22" s="159"/>
      <c r="E22" s="160" t="s">
        <v>195</v>
      </c>
      <c r="F22" s="160"/>
      <c r="G22" s="160"/>
      <c r="H22" s="160"/>
      <c r="I22" s="160"/>
      <c r="J22" s="160"/>
      <c r="K22" s="160"/>
      <c r="L22" s="160"/>
      <c r="M22" s="160"/>
      <c r="N22" s="160"/>
      <c r="O22" s="160"/>
      <c r="P22" s="160"/>
      <c r="Q22" s="160"/>
      <c r="R22" s="160"/>
      <c r="S22" s="161" t="n">
        <f aca="false">S21</f>
        <v>28.04</v>
      </c>
      <c r="T22" s="161"/>
      <c r="U22" s="161"/>
      <c r="V22" s="161"/>
      <c r="W22" s="161"/>
    </row>
    <row collapsed="false" customFormat="false" customHeight="false" hidden="false" ht="13.55" outlineLevel="0" r="23">
      <c r="A23" s="139"/>
      <c r="B23" s="139"/>
      <c r="C23" s="139"/>
      <c r="D23" s="139"/>
      <c r="E23" s="139"/>
      <c r="F23" s="139"/>
      <c r="G23" s="139"/>
      <c r="H23" s="139"/>
      <c r="I23" s="139"/>
      <c r="J23" s="139"/>
      <c r="K23" s="139"/>
      <c r="L23" s="139"/>
      <c r="M23" s="139"/>
      <c r="N23" s="139"/>
      <c r="O23" s="139"/>
      <c r="P23" s="139"/>
      <c r="Q23" s="139"/>
      <c r="R23" s="139"/>
      <c r="S23" s="139"/>
      <c r="T23" s="139"/>
      <c r="U23" s="139"/>
      <c r="V23" s="139"/>
      <c r="W23" s="139"/>
    </row>
    <row collapsed="false" customFormat="false" customHeight="false" hidden="false" ht="13.55" outlineLevel="0" r="24">
      <c r="A24" s="144" t="s">
        <v>196</v>
      </c>
      <c r="B24" s="139"/>
      <c r="C24" s="139"/>
      <c r="D24" s="139"/>
      <c r="E24" s="139"/>
      <c r="F24" s="139"/>
      <c r="G24" s="139"/>
      <c r="H24" s="139"/>
      <c r="I24" s="139"/>
      <c r="J24" s="139"/>
      <c r="K24" s="139"/>
      <c r="L24" s="139"/>
      <c r="M24" s="139"/>
      <c r="N24" s="139"/>
      <c r="O24" s="139"/>
      <c r="P24" s="139"/>
      <c r="Q24" s="139"/>
      <c r="R24" s="139"/>
      <c r="S24" s="139"/>
      <c r="T24" s="139"/>
      <c r="U24" s="139"/>
      <c r="V24" s="139"/>
      <c r="W24" s="139"/>
    </row>
    <row collapsed="false" customFormat="false" customHeight="false" hidden="false" ht="13.55" outlineLevel="0" r="25">
      <c r="A25" s="162" t="s">
        <v>270</v>
      </c>
      <c r="B25" s="139"/>
      <c r="C25" s="139"/>
      <c r="D25" s="139"/>
      <c r="E25" s="139"/>
      <c r="F25" s="139"/>
      <c r="G25" s="139"/>
      <c r="H25" s="139"/>
      <c r="I25" s="139"/>
      <c r="J25" s="139"/>
      <c r="K25" s="139"/>
      <c r="L25" s="139"/>
      <c r="M25" s="139"/>
      <c r="N25" s="139"/>
      <c r="O25" s="139"/>
      <c r="P25" s="139"/>
      <c r="Q25" s="139"/>
      <c r="R25" s="139"/>
      <c r="S25" s="139"/>
      <c r="T25" s="139"/>
      <c r="U25" s="139"/>
      <c r="V25" s="139"/>
      <c r="W25" s="139"/>
    </row>
    <row collapsed="false" customFormat="false" customHeight="false" hidden="false" ht="13.55" outlineLevel="0" r="26">
      <c r="A26" s="162" t="s">
        <v>200</v>
      </c>
      <c r="B26" s="139"/>
      <c r="C26" s="139"/>
      <c r="D26" s="139"/>
      <c r="E26" s="139"/>
      <c r="F26" s="139"/>
      <c r="G26" s="139"/>
      <c r="H26" s="139"/>
      <c r="I26" s="139"/>
      <c r="J26" s="139"/>
      <c r="K26" s="139"/>
      <c r="L26" s="139"/>
      <c r="M26" s="139"/>
      <c r="N26" s="139"/>
      <c r="O26" s="139"/>
      <c r="P26" s="139"/>
      <c r="Q26" s="139"/>
      <c r="R26" s="139"/>
      <c r="S26" s="139"/>
      <c r="T26" s="139"/>
      <c r="U26" s="139"/>
      <c r="V26" s="139"/>
      <c r="W26" s="139"/>
    </row>
    <row collapsed="false" customFormat="false" customHeight="false" hidden="false" ht="13.55" outlineLevel="0" r="27">
      <c r="A27" s="139"/>
      <c r="B27" s="139"/>
      <c r="C27" s="139"/>
      <c r="D27" s="139"/>
      <c r="E27" s="139"/>
      <c r="F27" s="139"/>
      <c r="G27" s="139"/>
      <c r="H27" s="139"/>
      <c r="I27" s="139"/>
      <c r="J27" s="139"/>
      <c r="K27" s="139"/>
      <c r="L27" s="139"/>
      <c r="M27" s="139"/>
      <c r="N27" s="139"/>
      <c r="O27" s="139"/>
      <c r="P27" s="139"/>
      <c r="Q27" s="139"/>
      <c r="R27" s="139"/>
      <c r="S27" s="139"/>
      <c r="T27" s="139"/>
      <c r="U27" s="139"/>
      <c r="V27" s="139"/>
      <c r="W27" s="139"/>
    </row>
    <row collapsed="false" customFormat="false" customHeight="false" hidden="false" ht="13.55" outlineLevel="0" r="28">
      <c r="A28" s="147" t="s">
        <v>201</v>
      </c>
      <c r="B28" s="139"/>
      <c r="C28" s="139"/>
      <c r="D28" s="139"/>
      <c r="E28" s="139"/>
      <c r="F28" s="139"/>
      <c r="G28" s="139"/>
      <c r="H28" s="139"/>
      <c r="I28" s="139"/>
      <c r="J28" s="139"/>
      <c r="K28" s="139"/>
      <c r="L28" s="139"/>
      <c r="M28" s="139"/>
      <c r="N28" s="139"/>
      <c r="O28" s="139"/>
      <c r="P28" s="139"/>
      <c r="Q28" s="139"/>
      <c r="R28" s="139"/>
      <c r="S28" s="139"/>
      <c r="T28" s="139"/>
      <c r="U28" s="139"/>
      <c r="V28" s="139"/>
      <c r="W28" s="139"/>
      <c r="Y28" s="163"/>
    </row>
    <row collapsed="false" customFormat="false" customHeight="true" hidden="false" ht="24.75" outlineLevel="0" r="29">
      <c r="A29" s="146" t="s">
        <v>271</v>
      </c>
      <c r="B29" s="146"/>
      <c r="C29" s="146"/>
      <c r="D29" s="146"/>
      <c r="E29" s="146"/>
      <c r="F29" s="146"/>
      <c r="G29" s="146"/>
      <c r="H29" s="146"/>
      <c r="I29" s="146"/>
      <c r="J29" s="146"/>
      <c r="K29" s="146"/>
      <c r="L29" s="146"/>
      <c r="M29" s="146"/>
      <c r="N29" s="146"/>
      <c r="O29" s="146"/>
      <c r="P29" s="146"/>
      <c r="Q29" s="146"/>
      <c r="R29" s="146"/>
      <c r="S29" s="146"/>
      <c r="T29" s="146"/>
      <c r="U29" s="146"/>
      <c r="V29" s="146"/>
      <c r="W29" s="146"/>
      <c r="Y29" s="163"/>
    </row>
    <row collapsed="false" customFormat="false" customHeight="true" hidden="false" ht="12.75" outlineLevel="0" r="30">
      <c r="A30" s="146" t="s">
        <v>272</v>
      </c>
      <c r="B30" s="146"/>
      <c r="C30" s="146"/>
      <c r="D30" s="146"/>
      <c r="E30" s="146"/>
      <c r="F30" s="146"/>
      <c r="G30" s="146"/>
      <c r="H30" s="146"/>
      <c r="I30" s="146"/>
      <c r="J30" s="146"/>
      <c r="K30" s="146"/>
      <c r="L30" s="146"/>
      <c r="M30" s="146"/>
      <c r="N30" s="146"/>
      <c r="O30" s="146"/>
      <c r="P30" s="146"/>
      <c r="Q30" s="146"/>
      <c r="R30" s="146"/>
      <c r="S30" s="146"/>
      <c r="T30" s="146"/>
      <c r="U30" s="146"/>
      <c r="V30" s="146"/>
      <c r="W30" s="146"/>
      <c r="Y30" s="163"/>
    </row>
    <row collapsed="false" customFormat="false" customHeight="true" hidden="false" ht="26.25" outlineLevel="0" r="31">
      <c r="A31" s="164" t="s">
        <v>41</v>
      </c>
      <c r="B31" s="146" t="s">
        <v>273</v>
      </c>
      <c r="C31" s="146"/>
      <c r="D31" s="146"/>
      <c r="E31" s="146"/>
      <c r="F31" s="146"/>
      <c r="G31" s="146"/>
      <c r="H31" s="146"/>
      <c r="I31" s="146"/>
      <c r="J31" s="146"/>
      <c r="K31" s="146"/>
      <c r="L31" s="146"/>
      <c r="M31" s="146"/>
      <c r="N31" s="146"/>
      <c r="O31" s="146"/>
      <c r="P31" s="146"/>
      <c r="Q31" s="146"/>
      <c r="R31" s="146"/>
      <c r="S31" s="146"/>
      <c r="T31" s="146"/>
      <c r="U31" s="146"/>
      <c r="V31" s="146"/>
      <c r="W31" s="146"/>
      <c r="Y31" s="163"/>
    </row>
    <row collapsed="false" customFormat="false" customHeight="true" hidden="false" ht="12.75" outlineLevel="0" r="32">
      <c r="A32" s="164" t="s">
        <v>41</v>
      </c>
      <c r="B32" s="165" t="s">
        <v>274</v>
      </c>
      <c r="C32" s="165"/>
      <c r="D32" s="165"/>
      <c r="E32" s="165"/>
      <c r="F32" s="165"/>
      <c r="G32" s="165"/>
      <c r="H32" s="165"/>
      <c r="I32" s="165"/>
      <c r="J32" s="165"/>
      <c r="K32" s="165"/>
      <c r="L32" s="165"/>
      <c r="M32" s="165"/>
      <c r="N32" s="165"/>
      <c r="O32" s="165"/>
      <c r="P32" s="165"/>
      <c r="Q32" s="165"/>
      <c r="R32" s="165"/>
      <c r="S32" s="165"/>
      <c r="T32" s="165"/>
      <c r="U32" s="165"/>
      <c r="V32" s="165"/>
      <c r="W32" s="165"/>
      <c r="Y32" s="163"/>
    </row>
    <row collapsed="false" customFormat="false" customHeight="true" hidden="false" ht="12.75" outlineLevel="0" r="33">
      <c r="A33" s="164" t="s">
        <v>41</v>
      </c>
      <c r="B33" s="165" t="s">
        <v>275</v>
      </c>
      <c r="C33" s="165"/>
      <c r="D33" s="165"/>
      <c r="E33" s="165"/>
      <c r="F33" s="165"/>
      <c r="G33" s="165"/>
      <c r="H33" s="165"/>
      <c r="I33" s="165"/>
      <c r="J33" s="165"/>
      <c r="K33" s="165"/>
      <c r="L33" s="165"/>
      <c r="M33" s="165"/>
      <c r="N33" s="165"/>
      <c r="O33" s="165"/>
      <c r="P33" s="165"/>
      <c r="Q33" s="165"/>
      <c r="R33" s="165"/>
      <c r="S33" s="165"/>
      <c r="T33" s="165"/>
      <c r="U33" s="165"/>
      <c r="V33" s="165"/>
      <c r="W33" s="165"/>
      <c r="Y33" s="163"/>
    </row>
    <row collapsed="false" customFormat="false" customHeight="true" hidden="false" ht="12.75" outlineLevel="0" r="34">
      <c r="A34" s="164" t="s">
        <v>41</v>
      </c>
      <c r="B34" s="146" t="s">
        <v>276</v>
      </c>
      <c r="C34" s="146"/>
      <c r="D34" s="146"/>
      <c r="E34" s="146"/>
      <c r="F34" s="146"/>
      <c r="G34" s="146"/>
      <c r="H34" s="146"/>
      <c r="I34" s="146"/>
      <c r="J34" s="146"/>
      <c r="K34" s="146"/>
      <c r="L34" s="146"/>
      <c r="M34" s="146"/>
      <c r="N34" s="146"/>
      <c r="O34" s="146"/>
      <c r="P34" s="146"/>
      <c r="Q34" s="146"/>
      <c r="R34" s="146"/>
      <c r="S34" s="146"/>
      <c r="T34" s="146"/>
      <c r="U34" s="146"/>
      <c r="V34" s="146"/>
      <c r="W34" s="146"/>
      <c r="Y34" s="163"/>
    </row>
    <row collapsed="false" customFormat="false" customHeight="true" hidden="false" ht="12.75" outlineLevel="0" r="35">
      <c r="A35" s="164" t="s">
        <v>41</v>
      </c>
      <c r="B35" s="165" t="s">
        <v>277</v>
      </c>
      <c r="C35" s="165"/>
      <c r="D35" s="165"/>
      <c r="E35" s="165"/>
      <c r="F35" s="165"/>
      <c r="G35" s="165"/>
      <c r="H35" s="165"/>
      <c r="I35" s="165"/>
      <c r="J35" s="165"/>
      <c r="K35" s="165"/>
      <c r="L35" s="165"/>
      <c r="M35" s="165"/>
      <c r="N35" s="165"/>
      <c r="O35" s="165"/>
      <c r="P35" s="165"/>
      <c r="Q35" s="165"/>
      <c r="R35" s="165"/>
      <c r="S35" s="165"/>
      <c r="T35" s="165"/>
      <c r="U35" s="165"/>
      <c r="V35" s="165"/>
      <c r="W35" s="165"/>
      <c r="Y35" s="163"/>
    </row>
    <row collapsed="false" customFormat="false" customHeight="true" hidden="false" ht="12.75" outlineLevel="0" r="36">
      <c r="A36" s="164" t="s">
        <v>41</v>
      </c>
      <c r="B36" s="165" t="s">
        <v>278</v>
      </c>
      <c r="C36" s="165"/>
      <c r="D36" s="165"/>
      <c r="E36" s="165"/>
      <c r="F36" s="165"/>
      <c r="G36" s="165"/>
      <c r="H36" s="165"/>
      <c r="I36" s="165"/>
      <c r="J36" s="165"/>
      <c r="K36" s="165"/>
      <c r="L36" s="165"/>
      <c r="M36" s="165"/>
      <c r="N36" s="165"/>
      <c r="O36" s="165"/>
      <c r="P36" s="165"/>
      <c r="Q36" s="165"/>
      <c r="R36" s="165"/>
      <c r="S36" s="165"/>
      <c r="T36" s="165"/>
      <c r="U36" s="165"/>
      <c r="V36" s="165"/>
      <c r="W36" s="165"/>
      <c r="Y36" s="163"/>
    </row>
    <row collapsed="false" customFormat="false" customHeight="true" hidden="false" ht="24.75" outlineLevel="0" r="37">
      <c r="A37" s="146" t="s">
        <v>279</v>
      </c>
      <c r="B37" s="146"/>
      <c r="C37" s="146"/>
      <c r="D37" s="146"/>
      <c r="E37" s="146"/>
      <c r="F37" s="146"/>
      <c r="G37" s="146"/>
      <c r="H37" s="146"/>
      <c r="I37" s="146"/>
      <c r="J37" s="146"/>
      <c r="K37" s="146"/>
      <c r="L37" s="146"/>
      <c r="M37" s="146"/>
      <c r="N37" s="146"/>
      <c r="O37" s="146"/>
      <c r="P37" s="146"/>
      <c r="Q37" s="146"/>
      <c r="R37" s="146"/>
      <c r="S37" s="146"/>
      <c r="T37" s="146"/>
      <c r="U37" s="146"/>
      <c r="V37" s="146"/>
      <c r="W37" s="146"/>
      <c r="Y37" s="163"/>
    </row>
    <row collapsed="false" customFormat="false" customHeight="true" hidden="false" ht="12.75" outlineLevel="0" r="38">
      <c r="A38" s="166" t="s">
        <v>280</v>
      </c>
      <c r="B38" s="166"/>
      <c r="C38" s="166"/>
      <c r="D38" s="166"/>
      <c r="E38" s="166"/>
      <c r="F38" s="166"/>
      <c r="G38" s="166"/>
      <c r="H38" s="166"/>
      <c r="I38" s="166"/>
      <c r="J38" s="166"/>
      <c r="K38" s="166"/>
      <c r="L38" s="166"/>
      <c r="M38" s="166"/>
      <c r="N38" s="166"/>
      <c r="O38" s="166"/>
      <c r="P38" s="166"/>
      <c r="Q38" s="166"/>
      <c r="R38" s="166"/>
      <c r="S38" s="166"/>
      <c r="T38" s="166"/>
      <c r="U38" s="166"/>
      <c r="V38" s="166"/>
      <c r="W38" s="166"/>
      <c r="Y38" s="167"/>
    </row>
    <row collapsed="false" customFormat="false" customHeight="true" hidden="false" ht="12.75" outlineLevel="0" r="39">
      <c r="A39" s="164" t="s">
        <v>41</v>
      </c>
      <c r="B39" s="168" t="s">
        <v>281</v>
      </c>
      <c r="C39" s="168"/>
      <c r="D39" s="168"/>
      <c r="E39" s="168"/>
      <c r="F39" s="168"/>
      <c r="G39" s="168"/>
      <c r="H39" s="168"/>
      <c r="I39" s="168"/>
      <c r="J39" s="168"/>
      <c r="K39" s="168"/>
      <c r="L39" s="168"/>
      <c r="M39" s="168"/>
      <c r="N39" s="168"/>
      <c r="O39" s="168"/>
      <c r="P39" s="168"/>
      <c r="Q39" s="168"/>
      <c r="R39" s="168"/>
      <c r="S39" s="168"/>
      <c r="T39" s="168"/>
      <c r="U39" s="168"/>
      <c r="V39" s="168"/>
      <c r="W39" s="168"/>
      <c r="Y39" s="151"/>
    </row>
    <row collapsed="false" customFormat="false" customHeight="true" hidden="false" ht="12.75" outlineLevel="0" r="40">
      <c r="A40" s="164" t="s">
        <v>41</v>
      </c>
      <c r="B40" s="168" t="s">
        <v>282</v>
      </c>
      <c r="C40" s="168"/>
      <c r="D40" s="168"/>
      <c r="E40" s="168"/>
      <c r="F40" s="168"/>
      <c r="G40" s="168"/>
      <c r="H40" s="168"/>
      <c r="I40" s="168"/>
      <c r="J40" s="168"/>
      <c r="K40" s="168"/>
      <c r="L40" s="168"/>
      <c r="M40" s="168"/>
      <c r="N40" s="168"/>
      <c r="O40" s="168"/>
      <c r="P40" s="168"/>
      <c r="Q40" s="168"/>
      <c r="R40" s="168"/>
      <c r="S40" s="168"/>
      <c r="T40" s="168"/>
      <c r="U40" s="168"/>
      <c r="V40" s="168"/>
      <c r="W40" s="168"/>
      <c r="Y40" s="169"/>
    </row>
    <row collapsed="false" customFormat="false" customHeight="true" hidden="false" ht="12.75" outlineLevel="0" r="41">
      <c r="A41" s="164" t="s">
        <v>41</v>
      </c>
      <c r="B41" s="168" t="s">
        <v>283</v>
      </c>
      <c r="C41" s="168"/>
      <c r="D41" s="168"/>
      <c r="E41" s="168"/>
      <c r="F41" s="168"/>
      <c r="G41" s="168"/>
      <c r="H41" s="168"/>
      <c r="I41" s="168"/>
      <c r="J41" s="168"/>
      <c r="K41" s="168"/>
      <c r="L41" s="168"/>
      <c r="M41" s="168"/>
      <c r="N41" s="168"/>
      <c r="O41" s="168"/>
      <c r="P41" s="168"/>
      <c r="Q41" s="168"/>
      <c r="R41" s="168"/>
      <c r="S41" s="168"/>
      <c r="T41" s="168"/>
      <c r="U41" s="168"/>
      <c r="V41" s="168"/>
      <c r="W41" s="168"/>
      <c r="Y41" s="170"/>
    </row>
    <row collapsed="false" customFormat="false" customHeight="true" hidden="false" ht="27.75" outlineLevel="0" r="42">
      <c r="A42" s="171" t="s">
        <v>41</v>
      </c>
      <c r="B42" s="166" t="s">
        <v>284</v>
      </c>
      <c r="C42" s="166"/>
      <c r="D42" s="166"/>
      <c r="E42" s="166"/>
      <c r="F42" s="166"/>
      <c r="G42" s="166"/>
      <c r="H42" s="166"/>
      <c r="I42" s="166"/>
      <c r="J42" s="166"/>
      <c r="K42" s="166"/>
      <c r="L42" s="166"/>
      <c r="M42" s="166"/>
      <c r="N42" s="166"/>
      <c r="O42" s="166"/>
      <c r="P42" s="166"/>
      <c r="Q42" s="166"/>
      <c r="R42" s="166"/>
      <c r="S42" s="166"/>
      <c r="T42" s="166"/>
      <c r="U42" s="166"/>
      <c r="V42" s="166"/>
      <c r="W42" s="166"/>
      <c r="Y42" s="172"/>
    </row>
    <row collapsed="false" customFormat="false" customHeight="true" hidden="false" ht="24.75" outlineLevel="0" r="43">
      <c r="A43" s="146" t="s">
        <v>285</v>
      </c>
      <c r="B43" s="146"/>
      <c r="C43" s="146"/>
      <c r="D43" s="146"/>
      <c r="E43" s="146"/>
      <c r="F43" s="146"/>
      <c r="G43" s="146"/>
      <c r="H43" s="146"/>
      <c r="I43" s="146"/>
      <c r="J43" s="146"/>
      <c r="K43" s="146"/>
      <c r="L43" s="146"/>
      <c r="M43" s="146"/>
      <c r="N43" s="146"/>
      <c r="O43" s="146"/>
      <c r="P43" s="146"/>
      <c r="Q43" s="146"/>
      <c r="R43" s="146"/>
      <c r="S43" s="146"/>
      <c r="T43" s="146"/>
      <c r="U43" s="146"/>
      <c r="V43" s="146"/>
      <c r="W43" s="146"/>
      <c r="Y43" s="172"/>
    </row>
    <row collapsed="false" customFormat="false" customHeight="true" hidden="false" ht="26.25" outlineLevel="0" r="44">
      <c r="A44" s="146" t="s">
        <v>286</v>
      </c>
      <c r="B44" s="146"/>
      <c r="C44" s="146"/>
      <c r="D44" s="146"/>
      <c r="E44" s="146"/>
      <c r="F44" s="146"/>
      <c r="G44" s="146"/>
      <c r="H44" s="146"/>
      <c r="I44" s="146"/>
      <c r="J44" s="146"/>
      <c r="K44" s="146"/>
      <c r="L44" s="146"/>
      <c r="M44" s="146"/>
      <c r="N44" s="146"/>
      <c r="O44" s="146"/>
      <c r="P44" s="146"/>
      <c r="Q44" s="146"/>
      <c r="R44" s="146"/>
      <c r="S44" s="146"/>
      <c r="T44" s="146"/>
      <c r="U44" s="146"/>
      <c r="V44" s="146"/>
      <c r="W44" s="146"/>
      <c r="Y44" s="173"/>
    </row>
    <row collapsed="false" customFormat="false" customHeight="true" hidden="false" ht="26.25" outlineLevel="0" r="45">
      <c r="A45" s="174" t="s">
        <v>287</v>
      </c>
      <c r="B45" s="174"/>
      <c r="C45" s="174"/>
      <c r="D45" s="174"/>
      <c r="E45" s="174"/>
      <c r="F45" s="174"/>
      <c r="G45" s="174"/>
      <c r="H45" s="174"/>
      <c r="I45" s="174"/>
      <c r="J45" s="174"/>
      <c r="K45" s="174"/>
      <c r="L45" s="174"/>
      <c r="M45" s="174"/>
      <c r="N45" s="174"/>
      <c r="O45" s="174"/>
      <c r="P45" s="174"/>
      <c r="Q45" s="174"/>
      <c r="R45" s="174"/>
      <c r="S45" s="174"/>
      <c r="T45" s="174"/>
      <c r="U45" s="174"/>
      <c r="V45" s="174"/>
      <c r="W45" s="174"/>
      <c r="Y45" s="151"/>
    </row>
    <row collapsed="false" customFormat="false" customHeight="true" hidden="false" ht="26.25" outlineLevel="0" r="46">
      <c r="A46" s="166" t="s">
        <v>288</v>
      </c>
      <c r="B46" s="166"/>
      <c r="C46" s="166"/>
      <c r="D46" s="166"/>
      <c r="E46" s="166"/>
      <c r="F46" s="166"/>
      <c r="G46" s="166"/>
      <c r="H46" s="166"/>
      <c r="I46" s="166"/>
      <c r="J46" s="166"/>
      <c r="K46" s="166"/>
      <c r="L46" s="166"/>
      <c r="M46" s="166"/>
      <c r="N46" s="166"/>
      <c r="O46" s="166"/>
      <c r="P46" s="166"/>
      <c r="Q46" s="166"/>
      <c r="R46" s="166"/>
      <c r="S46" s="166"/>
      <c r="T46" s="166"/>
      <c r="U46" s="166"/>
      <c r="V46" s="166"/>
      <c r="W46" s="166"/>
      <c r="Y46" s="151"/>
    </row>
  </sheetData>
  <mergeCells count="36">
    <mergeCell ref="A2:W2"/>
    <mergeCell ref="A3:W3"/>
    <mergeCell ref="A4:W4"/>
    <mergeCell ref="A6:W6"/>
    <mergeCell ref="B9:W9"/>
    <mergeCell ref="A12:V12"/>
    <mergeCell ref="B13:V13"/>
    <mergeCell ref="B14:W14"/>
    <mergeCell ref="A17:W17"/>
    <mergeCell ref="N20:R20"/>
    <mergeCell ref="S20:W20"/>
    <mergeCell ref="A21:B21"/>
    <mergeCell ref="C21:D21"/>
    <mergeCell ref="E21:M21"/>
    <mergeCell ref="N21:R21"/>
    <mergeCell ref="S21:W21"/>
    <mergeCell ref="E22:R22"/>
    <mergeCell ref="S22:W22"/>
    <mergeCell ref="A29:W29"/>
    <mergeCell ref="A30:W30"/>
    <mergeCell ref="B31:W31"/>
    <mergeCell ref="B32:W32"/>
    <mergeCell ref="B33:W33"/>
    <mergeCell ref="B34:W34"/>
    <mergeCell ref="B35:W35"/>
    <mergeCell ref="B36:W36"/>
    <mergeCell ref="A37:W37"/>
    <mergeCell ref="A38:W38"/>
    <mergeCell ref="B39:W39"/>
    <mergeCell ref="B40:W40"/>
    <mergeCell ref="B41:W41"/>
    <mergeCell ref="B42:W42"/>
    <mergeCell ref="A43:W43"/>
    <mergeCell ref="A44:W44"/>
    <mergeCell ref="A45:W45"/>
    <mergeCell ref="A46:W46"/>
  </mergeCells>
  <conditionalFormatting sqref="C21:D21;N21:R21"/>
  <printOptions headings="false" gridLines="false" gridLinesSet="true" horizontalCentered="false" verticalCentered="false"/>
  <pageMargins left="0.75" right="0.75" top="0.959722222222222" bottom="0.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138" width="3.5921568627451"/>
    <col collapsed="false" hidden="false" max="23" min="2" style="138" width="3.72549019607843"/>
    <col collapsed="false" hidden="false" max="1025" min="24" style="138" width="9.18823529411765"/>
  </cols>
  <sheetData>
    <row collapsed="false" customFormat="false" customHeight="false" hidden="false" ht="13.55" outlineLevel="0" r="1">
      <c r="A1" s="139"/>
      <c r="B1" s="139"/>
      <c r="C1" s="139"/>
      <c r="D1" s="139"/>
      <c r="E1" s="139"/>
      <c r="F1" s="139"/>
      <c r="G1" s="139"/>
      <c r="H1" s="139"/>
      <c r="I1" s="139"/>
      <c r="J1" s="139"/>
      <c r="K1" s="139"/>
      <c r="L1" s="139"/>
      <c r="M1" s="139"/>
      <c r="N1" s="139"/>
      <c r="O1" s="139"/>
      <c r="P1" s="139"/>
      <c r="Q1" s="139"/>
      <c r="R1" s="139"/>
      <c r="S1" s="139"/>
      <c r="T1" s="139"/>
      <c r="U1" s="139"/>
      <c r="V1" s="139"/>
      <c r="W1" s="139"/>
    </row>
    <row collapsed="false" customFormat="false" customHeight="false" hidden="false" ht="15.95" outlineLevel="0" r="2">
      <c r="A2" s="140" t="s">
        <v>289</v>
      </c>
      <c r="B2" s="140"/>
      <c r="C2" s="140"/>
      <c r="D2" s="140"/>
      <c r="E2" s="140"/>
      <c r="F2" s="140"/>
      <c r="G2" s="140"/>
      <c r="H2" s="140"/>
      <c r="I2" s="140"/>
      <c r="J2" s="140"/>
      <c r="K2" s="140"/>
      <c r="L2" s="140"/>
      <c r="M2" s="140"/>
      <c r="N2" s="140"/>
      <c r="O2" s="140"/>
      <c r="P2" s="140"/>
      <c r="Q2" s="140"/>
      <c r="R2" s="140"/>
      <c r="S2" s="140"/>
      <c r="T2" s="140"/>
      <c r="U2" s="140"/>
      <c r="V2" s="140"/>
      <c r="W2" s="140"/>
    </row>
    <row collapsed="false" customFormat="false" customHeight="false" hidden="false" ht="13.55" outlineLevel="0" r="3">
      <c r="A3" s="141" t="s">
        <v>122</v>
      </c>
      <c r="B3" s="141"/>
      <c r="C3" s="141"/>
      <c r="D3" s="141"/>
      <c r="E3" s="141"/>
      <c r="F3" s="141"/>
      <c r="G3" s="141"/>
      <c r="H3" s="141"/>
      <c r="I3" s="141"/>
      <c r="J3" s="141"/>
      <c r="K3" s="141"/>
      <c r="L3" s="141"/>
      <c r="M3" s="141"/>
      <c r="N3" s="141"/>
      <c r="O3" s="141"/>
      <c r="P3" s="141"/>
      <c r="Q3" s="141"/>
      <c r="R3" s="141"/>
      <c r="S3" s="141"/>
      <c r="T3" s="141"/>
      <c r="U3" s="141"/>
      <c r="V3" s="141"/>
      <c r="W3" s="141"/>
    </row>
    <row collapsed="false" customFormat="false" customHeight="false" hidden="false" ht="18.35" outlineLevel="0" r="4">
      <c r="A4" s="142" t="str">
        <f aca="false">'poistná zmluva'!A3:W3</f>
        <v>číslo: 11-4-11111</v>
      </c>
      <c r="B4" s="142"/>
      <c r="C4" s="142"/>
      <c r="D4" s="142"/>
      <c r="E4" s="142"/>
      <c r="F4" s="142"/>
      <c r="G4" s="142"/>
      <c r="H4" s="142"/>
      <c r="I4" s="142"/>
      <c r="J4" s="142"/>
      <c r="K4" s="142"/>
      <c r="L4" s="142"/>
      <c r="M4" s="142"/>
      <c r="N4" s="142"/>
      <c r="O4" s="142"/>
      <c r="P4" s="142"/>
      <c r="Q4" s="142"/>
      <c r="R4" s="142"/>
      <c r="S4" s="142"/>
      <c r="T4" s="142"/>
      <c r="U4" s="142"/>
      <c r="V4" s="142"/>
      <c r="W4" s="142"/>
    </row>
    <row collapsed="false" customFormat="false" customHeight="false" hidden="false" ht="13.55" outlineLevel="0" r="5">
      <c r="A5" s="139"/>
      <c r="B5" s="139"/>
      <c r="C5" s="139"/>
      <c r="D5" s="139"/>
      <c r="E5" s="139"/>
      <c r="F5" s="139"/>
      <c r="G5" s="139"/>
      <c r="H5" s="139"/>
      <c r="I5" s="139"/>
      <c r="J5" s="139"/>
      <c r="K5" s="139"/>
      <c r="L5" s="139"/>
      <c r="M5" s="139"/>
      <c r="N5" s="139"/>
      <c r="O5" s="139"/>
      <c r="P5" s="139"/>
      <c r="Q5" s="139"/>
      <c r="R5" s="139"/>
      <c r="S5" s="139"/>
      <c r="T5" s="139"/>
      <c r="U5" s="139"/>
      <c r="V5" s="139"/>
      <c r="W5" s="139"/>
    </row>
    <row collapsed="false" customFormat="false" customHeight="false" hidden="false" ht="20.75" outlineLevel="0" r="6">
      <c r="A6" s="143" t="s">
        <v>70</v>
      </c>
      <c r="B6" s="143"/>
      <c r="C6" s="143"/>
      <c r="D6" s="143"/>
      <c r="E6" s="143"/>
      <c r="F6" s="143"/>
      <c r="G6" s="143"/>
      <c r="H6" s="143"/>
      <c r="I6" s="143"/>
      <c r="J6" s="143"/>
      <c r="K6" s="143"/>
      <c r="L6" s="143"/>
      <c r="M6" s="143"/>
      <c r="N6" s="143"/>
      <c r="O6" s="143"/>
      <c r="P6" s="143"/>
      <c r="Q6" s="143"/>
      <c r="R6" s="143"/>
      <c r="S6" s="143"/>
      <c r="T6" s="143"/>
      <c r="U6" s="143"/>
      <c r="V6" s="143"/>
      <c r="W6" s="143"/>
    </row>
    <row collapsed="false" customFormat="false" customHeight="false" hidden="false" ht="13.55" outlineLevel="0" r="7">
      <c r="A7" s="139"/>
      <c r="B7" s="139"/>
      <c r="C7" s="139"/>
      <c r="D7" s="139"/>
      <c r="E7" s="139"/>
      <c r="F7" s="139"/>
      <c r="G7" s="139"/>
      <c r="H7" s="139"/>
      <c r="I7" s="139"/>
      <c r="J7" s="139"/>
      <c r="K7" s="139"/>
      <c r="L7" s="139"/>
      <c r="M7" s="139"/>
      <c r="N7" s="139"/>
      <c r="O7" s="139"/>
      <c r="P7" s="139"/>
      <c r="Q7" s="139"/>
      <c r="R7" s="139"/>
      <c r="S7" s="139"/>
      <c r="T7" s="139"/>
      <c r="U7" s="139"/>
      <c r="V7" s="139"/>
      <c r="W7" s="139"/>
    </row>
    <row collapsed="false" customFormat="false" customHeight="false" hidden="false" ht="13.55" outlineLevel="0" r="8">
      <c r="A8" s="144" t="s">
        <v>123</v>
      </c>
      <c r="B8" s="139"/>
      <c r="C8" s="139"/>
      <c r="D8" s="139"/>
      <c r="E8" s="139"/>
      <c r="F8" s="139"/>
      <c r="G8" s="139"/>
      <c r="H8" s="139"/>
      <c r="I8" s="139"/>
      <c r="J8" s="139"/>
      <c r="K8" s="139"/>
      <c r="L8" s="139"/>
      <c r="M8" s="139"/>
      <c r="N8" s="139"/>
      <c r="O8" s="139"/>
      <c r="P8" s="139"/>
      <c r="Q8" s="139"/>
      <c r="R8" s="139"/>
      <c r="S8" s="139"/>
      <c r="T8" s="139"/>
      <c r="U8" s="139"/>
      <c r="V8" s="139"/>
      <c r="W8" s="139"/>
    </row>
    <row collapsed="false" customFormat="false" customHeight="true" hidden="false" ht="12.75" outlineLevel="0" r="9">
      <c r="A9" s="145" t="s">
        <v>124</v>
      </c>
      <c r="B9" s="146" t="str">
        <f aca="false">"Súbor skiel, na východiskovú hodnotu, na prvé riziko, na poistnú sumu "&amp;TEXT(N28,"# ##0,00")&amp;" EUR."</f>
        <v>Súbor skiel, na východiskovú hodnotu, na prvé riziko, na poistnú sumu 600,00 EUR.</v>
      </c>
      <c r="C9" s="146"/>
      <c r="D9" s="146"/>
      <c r="E9" s="146"/>
      <c r="F9" s="146"/>
      <c r="G9" s="146"/>
      <c r="H9" s="146"/>
      <c r="I9" s="146"/>
      <c r="J9" s="146"/>
      <c r="K9" s="146"/>
      <c r="L9" s="146"/>
      <c r="M9" s="146"/>
      <c r="N9" s="146"/>
      <c r="O9" s="146"/>
      <c r="P9" s="146"/>
      <c r="Q9" s="146"/>
      <c r="R9" s="146"/>
      <c r="S9" s="146"/>
      <c r="T9" s="146"/>
      <c r="U9" s="146"/>
      <c r="V9" s="146"/>
      <c r="W9" s="146"/>
    </row>
    <row collapsed="false" customFormat="false" customHeight="false" hidden="false" ht="13.55" outlineLevel="0" r="10">
      <c r="A10" s="139"/>
      <c r="B10" s="139"/>
      <c r="C10" s="139"/>
      <c r="D10" s="139"/>
      <c r="E10" s="139"/>
      <c r="F10" s="139"/>
      <c r="G10" s="139"/>
      <c r="H10" s="139"/>
      <c r="I10" s="139"/>
      <c r="J10" s="139"/>
      <c r="K10" s="139"/>
      <c r="L10" s="139"/>
      <c r="M10" s="139"/>
      <c r="N10" s="139"/>
      <c r="O10" s="139"/>
      <c r="P10" s="139"/>
      <c r="Q10" s="139"/>
      <c r="R10" s="139"/>
      <c r="S10" s="139"/>
      <c r="T10" s="139"/>
      <c r="U10" s="139"/>
      <c r="V10" s="139"/>
      <c r="W10" s="139"/>
    </row>
    <row collapsed="false" customFormat="false" customHeight="false" hidden="false" ht="13.55" outlineLevel="0" r="11">
      <c r="A11" s="147" t="s">
        <v>137</v>
      </c>
      <c r="B11" s="139"/>
      <c r="C11" s="139"/>
      <c r="D11" s="139"/>
      <c r="E11" s="139"/>
      <c r="F11" s="139"/>
      <c r="G11" s="139"/>
      <c r="H11" s="139"/>
      <c r="I11" s="139"/>
      <c r="J11" s="139"/>
      <c r="K11" s="139"/>
      <c r="L11" s="139"/>
      <c r="M11" s="139"/>
      <c r="N11" s="139"/>
      <c r="O11" s="139"/>
      <c r="P11" s="139"/>
      <c r="Q11" s="139"/>
      <c r="R11" s="139"/>
      <c r="S11" s="139"/>
      <c r="T11" s="139"/>
      <c r="U11" s="139"/>
      <c r="V11" s="139"/>
      <c r="W11" s="139"/>
    </row>
    <row collapsed="false" customFormat="false" customHeight="true" hidden="false" ht="12.75" outlineLevel="0" r="12">
      <c r="A12" s="149" t="s">
        <v>138</v>
      </c>
      <c r="B12" s="149"/>
      <c r="C12" s="149"/>
      <c r="D12" s="149"/>
      <c r="E12" s="149"/>
      <c r="F12" s="149"/>
      <c r="G12" s="149"/>
      <c r="H12" s="149"/>
      <c r="I12" s="149"/>
      <c r="J12" s="149"/>
      <c r="K12" s="149"/>
      <c r="L12" s="149"/>
      <c r="M12" s="149"/>
      <c r="N12" s="149"/>
      <c r="O12" s="149"/>
      <c r="P12" s="149"/>
      <c r="Q12" s="149"/>
      <c r="R12" s="149"/>
      <c r="S12" s="149"/>
      <c r="T12" s="149"/>
      <c r="U12" s="149"/>
      <c r="V12" s="149"/>
      <c r="W12" s="139"/>
      <c r="Y12" s="148"/>
      <c r="Z12" s="148"/>
      <c r="AA12" s="148"/>
      <c r="AB12" s="148"/>
      <c r="AC12" s="148"/>
      <c r="AD12" s="148"/>
      <c r="AE12" s="148"/>
      <c r="AF12" s="148"/>
      <c r="AG12" s="148"/>
    </row>
    <row collapsed="false" customFormat="false" customHeight="false" hidden="false" ht="13.55" outlineLevel="0" r="13">
      <c r="A13" s="150" t="s">
        <v>41</v>
      </c>
      <c r="B13" s="175" t="s">
        <v>42</v>
      </c>
      <c r="C13" s="175"/>
      <c r="D13" s="175"/>
      <c r="E13" s="175"/>
      <c r="F13" s="175"/>
      <c r="G13" s="175"/>
      <c r="H13" s="175"/>
      <c r="I13" s="175"/>
      <c r="J13" s="175"/>
      <c r="K13" s="175"/>
      <c r="L13" s="175"/>
      <c r="M13" s="175"/>
      <c r="N13" s="175"/>
      <c r="O13" s="175"/>
      <c r="P13" s="175"/>
      <c r="Q13" s="175"/>
      <c r="R13" s="175"/>
      <c r="S13" s="175"/>
      <c r="T13" s="175"/>
      <c r="U13" s="175"/>
      <c r="V13" s="175"/>
      <c r="W13" s="139"/>
      <c r="Y13" s="151"/>
      <c r="Z13" s="152"/>
      <c r="AA13" s="151"/>
      <c r="AB13" s="151"/>
      <c r="AC13" s="151"/>
      <c r="AD13" s="151"/>
      <c r="AE13" s="151"/>
      <c r="AF13" s="151"/>
      <c r="AG13" s="151"/>
    </row>
    <row collapsed="false" customFormat="false" customHeight="true" hidden="false" ht="24.75" outlineLevel="0" r="14">
      <c r="A14" s="150" t="s">
        <v>41</v>
      </c>
      <c r="B14" s="146" t="s">
        <v>46</v>
      </c>
      <c r="C14" s="146"/>
      <c r="D14" s="146"/>
      <c r="E14" s="146"/>
      <c r="F14" s="146"/>
      <c r="G14" s="146"/>
      <c r="H14" s="146"/>
      <c r="I14" s="146"/>
      <c r="J14" s="146"/>
      <c r="K14" s="146"/>
      <c r="L14" s="146"/>
      <c r="M14" s="146"/>
      <c r="N14" s="146"/>
      <c r="O14" s="146"/>
      <c r="P14" s="146"/>
      <c r="Q14" s="146"/>
      <c r="R14" s="146"/>
      <c r="S14" s="146"/>
      <c r="T14" s="146"/>
      <c r="U14" s="146"/>
      <c r="V14" s="146"/>
      <c r="W14" s="146"/>
      <c r="Z14" s="151"/>
      <c r="AA14" s="151"/>
      <c r="AB14" s="151"/>
      <c r="AC14" s="151"/>
      <c r="AD14" s="151"/>
      <c r="AE14" s="151"/>
      <c r="AF14" s="151"/>
      <c r="AG14" s="151"/>
    </row>
    <row collapsed="false" customFormat="false" customHeight="false" hidden="false" ht="13.55" outlineLevel="0" r="15">
      <c r="A15" s="175" t="s">
        <v>290</v>
      </c>
      <c r="B15" s="175"/>
      <c r="C15" s="175"/>
      <c r="D15" s="175"/>
      <c r="E15" s="175"/>
      <c r="F15" s="175"/>
      <c r="G15" s="175"/>
      <c r="H15" s="175"/>
      <c r="I15" s="175"/>
      <c r="J15" s="175"/>
      <c r="K15" s="175"/>
      <c r="L15" s="175"/>
      <c r="M15" s="175"/>
      <c r="N15" s="175"/>
      <c r="O15" s="175"/>
      <c r="P15" s="175"/>
      <c r="Q15" s="175"/>
      <c r="R15" s="175"/>
      <c r="S15" s="175"/>
      <c r="T15" s="175"/>
      <c r="U15" s="175"/>
      <c r="V15" s="175"/>
      <c r="W15" s="175"/>
      <c r="Y15" s="151"/>
      <c r="Z15" s="151"/>
      <c r="AA15" s="151"/>
      <c r="AB15" s="151"/>
      <c r="AC15" s="151"/>
      <c r="AD15" s="151"/>
      <c r="AE15" s="151"/>
      <c r="AF15" s="151"/>
      <c r="AG15" s="151"/>
    </row>
    <row collapsed="false" customFormat="false" customHeight="true" hidden="false" ht="38.25" outlineLevel="0" r="16">
      <c r="A16" s="146" t="s">
        <v>291</v>
      </c>
      <c r="B16" s="146"/>
      <c r="C16" s="146"/>
      <c r="D16" s="146"/>
      <c r="E16" s="146"/>
      <c r="F16" s="146"/>
      <c r="G16" s="146"/>
      <c r="H16" s="146"/>
      <c r="I16" s="146"/>
      <c r="J16" s="146"/>
      <c r="K16" s="146"/>
      <c r="L16" s="146"/>
      <c r="M16" s="146"/>
      <c r="N16" s="146"/>
      <c r="O16" s="146"/>
      <c r="P16" s="146"/>
      <c r="Q16" s="146"/>
      <c r="R16" s="146"/>
      <c r="S16" s="146"/>
      <c r="T16" s="146"/>
      <c r="U16" s="146"/>
      <c r="V16" s="146"/>
      <c r="W16" s="146"/>
      <c r="Y16" s="151"/>
      <c r="Z16" s="151"/>
      <c r="AA16" s="151"/>
      <c r="AB16" s="151"/>
      <c r="AC16" s="151"/>
      <c r="AD16" s="151"/>
      <c r="AE16" s="151"/>
      <c r="AF16" s="151"/>
      <c r="AG16" s="151"/>
    </row>
    <row collapsed="false" customFormat="false" customHeight="false" hidden="false" ht="13.55" outlineLevel="0" r="17">
      <c r="A17" s="176" t="s">
        <v>124</v>
      </c>
      <c r="B17" s="176" t="s">
        <v>292</v>
      </c>
      <c r="C17" s="171"/>
      <c r="D17" s="171"/>
      <c r="E17" s="171"/>
      <c r="F17" s="171"/>
      <c r="G17" s="171"/>
      <c r="H17" s="171"/>
      <c r="I17" s="171"/>
      <c r="J17" s="171"/>
      <c r="K17" s="171"/>
      <c r="L17" s="171"/>
      <c r="M17" s="171"/>
      <c r="N17" s="171"/>
      <c r="O17" s="171"/>
      <c r="P17" s="171"/>
      <c r="Q17" s="171"/>
      <c r="R17" s="171"/>
      <c r="S17" s="171"/>
      <c r="T17" s="171"/>
      <c r="U17" s="171"/>
      <c r="V17" s="171"/>
      <c r="W17" s="171"/>
      <c r="Y17" s="151"/>
      <c r="Z17" s="151"/>
      <c r="AA17" s="151"/>
      <c r="AB17" s="151"/>
      <c r="AC17" s="151"/>
      <c r="AD17" s="151"/>
      <c r="AE17" s="151"/>
      <c r="AF17" s="151"/>
      <c r="AG17" s="151"/>
    </row>
    <row collapsed="false" customFormat="false" customHeight="false" hidden="false" ht="13.55" outlineLevel="0" r="18">
      <c r="A18" s="176" t="s">
        <v>125</v>
      </c>
      <c r="B18" s="176" t="s">
        <v>293</v>
      </c>
      <c r="C18" s="171"/>
      <c r="D18" s="171"/>
      <c r="E18" s="171"/>
      <c r="F18" s="171"/>
      <c r="G18" s="171"/>
      <c r="H18" s="171"/>
      <c r="I18" s="171"/>
      <c r="J18" s="171"/>
      <c r="K18" s="171"/>
      <c r="L18" s="171"/>
      <c r="M18" s="171"/>
      <c r="N18" s="171"/>
      <c r="O18" s="171"/>
      <c r="P18" s="171"/>
      <c r="Q18" s="171"/>
      <c r="R18" s="171"/>
      <c r="S18" s="171"/>
      <c r="T18" s="171"/>
      <c r="U18" s="171"/>
      <c r="V18" s="171"/>
      <c r="W18" s="171"/>
      <c r="Y18" s="151"/>
      <c r="Z18" s="151"/>
      <c r="AA18" s="151"/>
      <c r="AB18" s="151"/>
      <c r="AC18" s="151"/>
      <c r="AD18" s="151"/>
      <c r="AE18" s="151"/>
      <c r="AF18" s="151"/>
      <c r="AG18" s="151"/>
    </row>
    <row collapsed="false" customFormat="false" customHeight="false" hidden="false" ht="13.55" outlineLevel="0" r="19">
      <c r="A19" s="177" t="s">
        <v>126</v>
      </c>
      <c r="B19" s="176" t="s">
        <v>294</v>
      </c>
      <c r="C19" s="171"/>
      <c r="D19" s="171"/>
      <c r="E19" s="171"/>
      <c r="F19" s="171"/>
      <c r="G19" s="171"/>
      <c r="H19" s="171"/>
      <c r="I19" s="171"/>
      <c r="J19" s="171"/>
      <c r="K19" s="171"/>
      <c r="L19" s="171"/>
      <c r="M19" s="171"/>
      <c r="N19" s="171"/>
      <c r="O19" s="171"/>
      <c r="P19" s="171"/>
      <c r="Q19" s="171"/>
      <c r="R19" s="171"/>
      <c r="S19" s="171"/>
      <c r="T19" s="171"/>
      <c r="U19" s="171"/>
      <c r="V19" s="171"/>
      <c r="W19" s="171"/>
      <c r="Y19" s="151"/>
      <c r="Z19" s="151"/>
      <c r="AA19" s="151"/>
      <c r="AB19" s="151"/>
      <c r="AC19" s="151"/>
      <c r="AD19" s="151"/>
      <c r="AE19" s="151"/>
      <c r="AF19" s="151"/>
      <c r="AG19" s="151"/>
    </row>
    <row collapsed="false" customFormat="false" customHeight="false" hidden="false" ht="13.55" outlineLevel="0" r="20">
      <c r="A20" s="177" t="s">
        <v>129</v>
      </c>
      <c r="B20" s="176" t="s">
        <v>295</v>
      </c>
      <c r="C20" s="171"/>
      <c r="D20" s="171"/>
      <c r="E20" s="171"/>
      <c r="F20" s="171"/>
      <c r="G20" s="171"/>
      <c r="H20" s="171"/>
      <c r="I20" s="171"/>
      <c r="J20" s="171"/>
      <c r="K20" s="171"/>
      <c r="L20" s="171"/>
      <c r="M20" s="171"/>
      <c r="N20" s="171"/>
      <c r="O20" s="171"/>
      <c r="P20" s="171"/>
      <c r="Q20" s="171"/>
      <c r="R20" s="171"/>
      <c r="S20" s="171"/>
      <c r="T20" s="171"/>
      <c r="U20" s="171"/>
      <c r="V20" s="171"/>
      <c r="W20" s="171"/>
      <c r="Y20" s="151"/>
      <c r="Z20" s="151"/>
      <c r="AA20" s="151"/>
      <c r="AB20" s="151"/>
      <c r="AC20" s="151"/>
      <c r="AD20" s="151"/>
      <c r="AE20" s="151"/>
      <c r="AF20" s="151"/>
      <c r="AG20" s="151"/>
    </row>
    <row collapsed="false" customFormat="false" customHeight="false" hidden="false" ht="13.55" outlineLevel="0" r="21">
      <c r="A21" s="177" t="s">
        <v>127</v>
      </c>
      <c r="B21" s="176" t="s">
        <v>296</v>
      </c>
      <c r="C21" s="171"/>
      <c r="D21" s="171"/>
      <c r="E21" s="171"/>
      <c r="F21" s="171"/>
      <c r="G21" s="171"/>
      <c r="H21" s="171"/>
      <c r="I21" s="171"/>
      <c r="J21" s="171"/>
      <c r="K21" s="171"/>
      <c r="L21" s="171"/>
      <c r="M21" s="171"/>
      <c r="N21" s="171"/>
      <c r="O21" s="171"/>
      <c r="P21" s="171"/>
      <c r="Q21" s="171"/>
      <c r="R21" s="171"/>
      <c r="S21" s="171"/>
      <c r="T21" s="171"/>
      <c r="U21" s="171"/>
      <c r="V21" s="171"/>
      <c r="W21" s="171"/>
      <c r="Y21" s="151"/>
      <c r="Z21" s="151"/>
      <c r="AA21" s="151"/>
      <c r="AB21" s="151"/>
      <c r="AC21" s="151"/>
      <c r="AD21" s="151"/>
      <c r="AE21" s="151"/>
      <c r="AF21" s="151"/>
      <c r="AG21" s="151"/>
    </row>
    <row collapsed="false" customFormat="false" customHeight="false" hidden="false" ht="13.55" outlineLevel="0" r="22">
      <c r="A22" s="139"/>
      <c r="B22" s="139"/>
      <c r="C22" s="139"/>
      <c r="D22" s="139"/>
      <c r="E22" s="139"/>
      <c r="F22" s="139"/>
      <c r="G22" s="139"/>
      <c r="H22" s="139"/>
      <c r="I22" s="139"/>
      <c r="J22" s="139"/>
      <c r="K22" s="139"/>
      <c r="L22" s="139"/>
      <c r="M22" s="139"/>
      <c r="N22" s="139"/>
      <c r="O22" s="139"/>
      <c r="P22" s="139"/>
      <c r="Q22" s="139"/>
      <c r="R22" s="139"/>
      <c r="S22" s="139"/>
      <c r="T22" s="139"/>
      <c r="U22" s="139"/>
      <c r="V22" s="139"/>
      <c r="W22" s="139"/>
      <c r="Y22" s="151"/>
      <c r="Z22" s="151"/>
      <c r="AA22" s="151"/>
      <c r="AB22" s="151"/>
      <c r="AC22" s="151"/>
      <c r="AD22" s="151"/>
      <c r="AE22" s="151"/>
      <c r="AF22" s="151"/>
      <c r="AG22" s="151"/>
    </row>
    <row collapsed="false" customFormat="false" customHeight="false" hidden="false" ht="13.55" outlineLevel="0" r="23">
      <c r="A23" s="147" t="s">
        <v>190</v>
      </c>
      <c r="B23" s="139"/>
      <c r="C23" s="139"/>
      <c r="D23" s="139"/>
      <c r="E23" s="139"/>
      <c r="F23" s="139"/>
      <c r="G23" s="139"/>
      <c r="H23" s="139"/>
      <c r="I23" s="139"/>
      <c r="J23" s="139"/>
      <c r="K23" s="139"/>
      <c r="L23" s="139"/>
      <c r="M23" s="139"/>
      <c r="N23" s="139"/>
      <c r="O23" s="139"/>
      <c r="P23" s="139"/>
      <c r="Q23" s="139"/>
      <c r="R23" s="139"/>
      <c r="S23" s="139"/>
      <c r="T23" s="139"/>
      <c r="U23" s="139"/>
      <c r="V23" s="139"/>
      <c r="W23" s="139"/>
      <c r="Y23" s="151"/>
      <c r="Z23" s="151"/>
      <c r="AA23" s="151"/>
      <c r="AB23" s="151"/>
      <c r="AC23" s="151"/>
      <c r="AD23" s="151"/>
      <c r="AE23" s="151"/>
      <c r="AF23" s="151"/>
      <c r="AG23" s="151"/>
    </row>
    <row collapsed="false" customFormat="false" customHeight="true" hidden="false" ht="25.5" outlineLevel="0" r="24">
      <c r="A24" s="146" t="s">
        <v>191</v>
      </c>
      <c r="B24" s="146"/>
      <c r="C24" s="146"/>
      <c r="D24" s="146"/>
      <c r="E24" s="146"/>
      <c r="F24" s="146"/>
      <c r="G24" s="146"/>
      <c r="H24" s="146"/>
      <c r="I24" s="146"/>
      <c r="J24" s="146"/>
      <c r="K24" s="146"/>
      <c r="L24" s="146"/>
      <c r="M24" s="146"/>
      <c r="N24" s="146"/>
      <c r="O24" s="146"/>
      <c r="P24" s="146"/>
      <c r="Q24" s="146"/>
      <c r="R24" s="146"/>
      <c r="S24" s="146"/>
      <c r="T24" s="146"/>
      <c r="U24" s="146"/>
      <c r="V24" s="146"/>
      <c r="W24" s="146"/>
      <c r="Y24" s="151"/>
      <c r="AA24" s="151"/>
      <c r="AB24" s="151"/>
      <c r="AC24" s="151"/>
      <c r="AD24" s="151"/>
      <c r="AE24" s="151"/>
      <c r="AF24" s="151"/>
      <c r="AG24" s="151"/>
    </row>
    <row collapsed="false" customFormat="false" customHeight="false" hidden="false" ht="13.55" outlineLevel="0" r="25">
      <c r="A25" s="139"/>
      <c r="B25" s="139"/>
      <c r="C25" s="139"/>
      <c r="D25" s="139"/>
      <c r="E25" s="139"/>
      <c r="F25" s="139"/>
      <c r="G25" s="139"/>
      <c r="H25" s="139"/>
      <c r="I25" s="139"/>
      <c r="J25" s="139"/>
      <c r="K25" s="139"/>
      <c r="L25" s="139"/>
      <c r="M25" s="139"/>
      <c r="N25" s="139"/>
      <c r="O25" s="139"/>
      <c r="P25" s="139"/>
      <c r="Q25" s="139"/>
      <c r="R25" s="139"/>
      <c r="S25" s="139"/>
      <c r="T25" s="139"/>
      <c r="U25" s="139"/>
      <c r="V25" s="139"/>
      <c r="W25" s="139"/>
      <c r="AA25" s="151"/>
      <c r="AB25" s="151"/>
      <c r="AC25" s="151"/>
      <c r="AD25" s="151"/>
      <c r="AE25" s="151"/>
      <c r="AF25" s="151"/>
      <c r="AG25" s="151"/>
    </row>
    <row collapsed="false" customFormat="false" customHeight="false" hidden="false" ht="13.55" outlineLevel="0" r="26">
      <c r="A26" s="144" t="s">
        <v>192</v>
      </c>
      <c r="B26" s="139"/>
      <c r="C26" s="139"/>
      <c r="D26" s="139"/>
      <c r="E26" s="139"/>
      <c r="F26" s="139"/>
      <c r="G26" s="139"/>
      <c r="H26" s="139"/>
      <c r="I26" s="139"/>
      <c r="J26" s="139"/>
      <c r="K26" s="139"/>
      <c r="L26" s="139"/>
      <c r="M26" s="139"/>
      <c r="N26" s="139"/>
      <c r="O26" s="139"/>
      <c r="P26" s="139"/>
      <c r="Q26" s="139"/>
      <c r="R26" s="139"/>
      <c r="S26" s="139"/>
      <c r="T26" s="139"/>
      <c r="U26" s="139"/>
      <c r="V26" s="139"/>
      <c r="W26" s="139"/>
      <c r="AA26" s="151"/>
      <c r="AB26" s="151"/>
      <c r="AC26" s="151"/>
      <c r="AD26" s="151"/>
      <c r="AE26" s="151"/>
      <c r="AF26" s="151"/>
      <c r="AG26" s="151"/>
    </row>
    <row collapsed="false" customFormat="false" customHeight="false" hidden="false" ht="14.75" outlineLevel="0" r="27">
      <c r="A27" s="153"/>
      <c r="B27" s="139"/>
      <c r="C27" s="139"/>
      <c r="D27" s="139"/>
      <c r="E27" s="139"/>
      <c r="F27" s="139"/>
      <c r="G27" s="139"/>
      <c r="H27" s="139"/>
      <c r="I27" s="139"/>
      <c r="J27" s="139"/>
      <c r="K27" s="139"/>
      <c r="L27" s="139"/>
      <c r="M27" s="139"/>
      <c r="N27" s="154" t="s">
        <v>193</v>
      </c>
      <c r="O27" s="154"/>
      <c r="P27" s="154"/>
      <c r="Q27" s="154"/>
      <c r="R27" s="154"/>
      <c r="S27" s="154" t="s">
        <v>57</v>
      </c>
      <c r="T27" s="154"/>
      <c r="U27" s="154"/>
      <c r="V27" s="154"/>
      <c r="W27" s="154"/>
      <c r="AA27" s="151"/>
      <c r="AB27" s="151"/>
      <c r="AC27" s="151"/>
      <c r="AD27" s="151"/>
      <c r="AE27" s="151"/>
      <c r="AF27" s="151"/>
      <c r="AG27" s="151"/>
    </row>
    <row collapsed="false" customFormat="false" customHeight="true" hidden="false" ht="14.25" outlineLevel="0" r="28">
      <c r="A28" s="155" t="s">
        <v>124</v>
      </c>
      <c r="B28" s="155"/>
      <c r="C28" s="156" t="n">
        <v>30</v>
      </c>
      <c r="D28" s="156"/>
      <c r="E28" s="155" t="s">
        <v>194</v>
      </c>
      <c r="F28" s="155"/>
      <c r="G28" s="155"/>
      <c r="H28" s="155"/>
      <c r="I28" s="155"/>
      <c r="J28" s="155"/>
      <c r="K28" s="155"/>
      <c r="L28" s="155"/>
      <c r="M28" s="155"/>
      <c r="N28" s="90" t="n">
        <v>600</v>
      </c>
      <c r="O28" s="90"/>
      <c r="P28" s="90"/>
      <c r="Q28" s="90"/>
      <c r="R28" s="90"/>
      <c r="S28" s="157" t="n">
        <f aca="false">ROUND(N28*C28/4000,2)*4</f>
        <v>18</v>
      </c>
      <c r="T28" s="157"/>
      <c r="U28" s="157"/>
      <c r="V28" s="157"/>
      <c r="W28" s="157"/>
      <c r="AA28" s="151"/>
      <c r="AB28" s="151"/>
      <c r="AC28" s="151"/>
      <c r="AD28" s="151"/>
      <c r="AE28" s="151"/>
      <c r="AF28" s="151"/>
      <c r="AG28" s="151"/>
    </row>
    <row collapsed="false" customFormat="false" customHeight="true" hidden="false" ht="14.25" outlineLevel="0" r="29">
      <c r="A29" s="158"/>
      <c r="B29" s="159"/>
      <c r="C29" s="159"/>
      <c r="D29" s="159"/>
      <c r="E29" s="160" t="s">
        <v>195</v>
      </c>
      <c r="F29" s="160"/>
      <c r="G29" s="160"/>
      <c r="H29" s="160"/>
      <c r="I29" s="160"/>
      <c r="J29" s="160"/>
      <c r="K29" s="160"/>
      <c r="L29" s="160"/>
      <c r="M29" s="160"/>
      <c r="N29" s="160"/>
      <c r="O29" s="160"/>
      <c r="P29" s="160"/>
      <c r="Q29" s="160"/>
      <c r="R29" s="160"/>
      <c r="S29" s="161" t="n">
        <f aca="false">S28</f>
        <v>18</v>
      </c>
      <c r="T29" s="161"/>
      <c r="U29" s="161"/>
      <c r="V29" s="161"/>
      <c r="W29" s="161"/>
    </row>
    <row collapsed="false" customFormat="false" customHeight="false" hidden="false" ht="13.55" outlineLevel="0" r="30">
      <c r="A30" s="139"/>
      <c r="B30" s="139"/>
      <c r="C30" s="139"/>
      <c r="D30" s="139"/>
      <c r="E30" s="139"/>
      <c r="F30" s="139"/>
      <c r="G30" s="139"/>
      <c r="H30" s="139"/>
      <c r="I30" s="139"/>
      <c r="J30" s="139"/>
      <c r="K30" s="139"/>
      <c r="L30" s="139"/>
      <c r="M30" s="139"/>
      <c r="N30" s="139"/>
      <c r="O30" s="139"/>
      <c r="P30" s="139"/>
      <c r="Q30" s="139"/>
      <c r="R30" s="139"/>
      <c r="S30" s="139"/>
      <c r="T30" s="139"/>
      <c r="U30" s="139"/>
      <c r="V30" s="139"/>
      <c r="W30" s="139"/>
    </row>
    <row collapsed="false" customFormat="false" customHeight="false" hidden="false" ht="13.55" outlineLevel="0" r="31">
      <c r="A31" s="144" t="s">
        <v>196</v>
      </c>
      <c r="B31" s="139"/>
      <c r="C31" s="139"/>
      <c r="D31" s="139"/>
      <c r="E31" s="139"/>
      <c r="F31" s="139"/>
      <c r="G31" s="139"/>
      <c r="H31" s="139"/>
      <c r="I31" s="139"/>
      <c r="J31" s="139"/>
      <c r="K31" s="139"/>
      <c r="L31" s="139"/>
      <c r="M31" s="139"/>
      <c r="N31" s="139"/>
      <c r="O31" s="139"/>
      <c r="P31" s="139"/>
      <c r="Q31" s="139"/>
      <c r="R31" s="139"/>
      <c r="S31" s="139"/>
      <c r="T31" s="139"/>
      <c r="U31" s="139"/>
      <c r="V31" s="139"/>
      <c r="W31" s="139"/>
    </row>
    <row collapsed="false" customFormat="false" customHeight="false" hidden="false" ht="13.55" outlineLevel="0" r="32">
      <c r="A32" s="162" t="s">
        <v>297</v>
      </c>
      <c r="B32" s="139"/>
      <c r="C32" s="139"/>
      <c r="D32" s="139"/>
      <c r="E32" s="139"/>
      <c r="F32" s="139"/>
      <c r="G32" s="139"/>
      <c r="H32" s="139"/>
      <c r="I32" s="139"/>
      <c r="J32" s="139"/>
      <c r="K32" s="139"/>
      <c r="L32" s="139"/>
      <c r="M32" s="139"/>
      <c r="N32" s="139"/>
      <c r="O32" s="139"/>
      <c r="P32" s="139"/>
      <c r="Q32" s="139"/>
      <c r="R32" s="139"/>
      <c r="S32" s="139"/>
      <c r="T32" s="139"/>
      <c r="U32" s="139"/>
      <c r="V32" s="139"/>
      <c r="W32" s="139"/>
    </row>
    <row collapsed="false" customFormat="false" customHeight="false" hidden="false" ht="13.55" outlineLevel="0" r="33">
      <c r="A33" s="162" t="s">
        <v>200</v>
      </c>
      <c r="B33" s="139"/>
      <c r="C33" s="139"/>
      <c r="D33" s="139"/>
      <c r="E33" s="139"/>
      <c r="F33" s="139"/>
      <c r="G33" s="139"/>
      <c r="H33" s="139"/>
      <c r="I33" s="139"/>
      <c r="J33" s="139"/>
      <c r="K33" s="139"/>
      <c r="L33" s="139"/>
      <c r="M33" s="139"/>
      <c r="N33" s="139"/>
      <c r="O33" s="139"/>
      <c r="P33" s="139"/>
      <c r="Q33" s="139"/>
      <c r="R33" s="139"/>
      <c r="S33" s="139"/>
      <c r="T33" s="139"/>
      <c r="U33" s="139"/>
      <c r="V33" s="139"/>
      <c r="W33" s="139"/>
    </row>
    <row collapsed="false" customFormat="false" customHeight="false" hidden="false" ht="13.55" outlineLevel="0" r="34">
      <c r="A34" s="139"/>
      <c r="B34" s="139"/>
      <c r="C34" s="139"/>
      <c r="D34" s="139"/>
      <c r="E34" s="139"/>
      <c r="F34" s="139"/>
      <c r="G34" s="139"/>
      <c r="H34" s="139"/>
      <c r="I34" s="139"/>
      <c r="J34" s="139"/>
      <c r="K34" s="139"/>
      <c r="L34" s="139"/>
      <c r="M34" s="139"/>
      <c r="N34" s="139"/>
      <c r="O34" s="139"/>
      <c r="P34" s="139"/>
      <c r="Q34" s="139"/>
      <c r="R34" s="139"/>
      <c r="S34" s="139"/>
      <c r="T34" s="139"/>
      <c r="U34" s="139"/>
      <c r="V34" s="139"/>
      <c r="W34" s="139"/>
    </row>
  </sheetData>
  <mergeCells count="20">
    <mergeCell ref="A2:W2"/>
    <mergeCell ref="A3:W3"/>
    <mergeCell ref="A4:W4"/>
    <mergeCell ref="A6:W6"/>
    <mergeCell ref="B9:W9"/>
    <mergeCell ref="A12:V12"/>
    <mergeCell ref="B13:V13"/>
    <mergeCell ref="B14:W14"/>
    <mergeCell ref="A15:W15"/>
    <mergeCell ref="A16:W16"/>
    <mergeCell ref="A24:W24"/>
    <mergeCell ref="N27:R27"/>
    <mergeCell ref="S27:W27"/>
    <mergeCell ref="A28:B28"/>
    <mergeCell ref="C28:D28"/>
    <mergeCell ref="E28:M28"/>
    <mergeCell ref="N28:R28"/>
    <mergeCell ref="S28:W28"/>
    <mergeCell ref="E29:R29"/>
    <mergeCell ref="S29:W29"/>
  </mergeCells>
  <conditionalFormatting sqref="C28:D28;N28:R28"/>
  <printOptions headings="false" gridLines="false" gridLinesSet="true" horizontalCentered="false" verticalCentered="false"/>
  <pageMargins left="0.75" right="0.75" top="0.959722222222222" bottom="1.0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false"/>
  </sheetPr>
  <dimension ref="A1:AH70"/>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60">
      <selection activeCell="A1" activeCellId="0" pane="topLeft" sqref="A1"/>
    </sheetView>
  </sheetViews>
  <cols>
    <col collapsed="false" hidden="false" max="1" min="1" style="1" width="3.5921568627451"/>
    <col collapsed="false" hidden="false" max="23" min="2" style="1" width="3.72549019607843"/>
    <col collapsed="false" hidden="false" max="29" min="24" style="1" width="9.18823529411765"/>
    <col collapsed="false" hidden="true" max="30" min="30" style="1" width="0"/>
    <col collapsed="false" hidden="false" max="1025" min="31" style="1" width="9.18823529411765"/>
  </cols>
  <sheetData>
    <row collapsed="false" customFormat="false" customHeight="false" hidden="false" ht="13.55" outlineLevel="0" r="1">
      <c r="A1" s="2"/>
      <c r="B1" s="2"/>
      <c r="C1" s="2"/>
      <c r="D1" s="2"/>
      <c r="E1" s="2"/>
      <c r="F1" s="2"/>
      <c r="G1" s="2"/>
      <c r="H1" s="2"/>
      <c r="I1" s="2"/>
      <c r="J1" s="2"/>
      <c r="K1" s="2"/>
      <c r="L1" s="2"/>
      <c r="M1" s="2"/>
      <c r="N1" s="2"/>
      <c r="O1" s="2"/>
      <c r="P1" s="2"/>
      <c r="Q1" s="2"/>
      <c r="R1" s="2"/>
      <c r="S1" s="2"/>
      <c r="T1" s="2"/>
      <c r="U1" s="2"/>
      <c r="V1" s="2"/>
      <c r="W1" s="2"/>
    </row>
    <row collapsed="false" customFormat="false" customHeight="false" hidden="false" ht="15.95" outlineLevel="0" r="2">
      <c r="A2" s="73" t="s">
        <v>298</v>
      </c>
      <c r="B2" s="73"/>
      <c r="C2" s="73"/>
      <c r="D2" s="73"/>
      <c r="E2" s="73"/>
      <c r="F2" s="73"/>
      <c r="G2" s="73"/>
      <c r="H2" s="73"/>
      <c r="I2" s="73"/>
      <c r="J2" s="73"/>
      <c r="K2" s="73"/>
      <c r="L2" s="73"/>
      <c r="M2" s="73"/>
      <c r="N2" s="73"/>
      <c r="O2" s="73"/>
      <c r="P2" s="73"/>
      <c r="Q2" s="73"/>
      <c r="R2" s="73"/>
      <c r="S2" s="73"/>
      <c r="T2" s="73"/>
      <c r="U2" s="73"/>
      <c r="V2" s="73"/>
      <c r="W2" s="73"/>
    </row>
    <row collapsed="false" customFormat="false" customHeight="false" hidden="false" ht="13.55" outlineLevel="0" r="3">
      <c r="A3" s="74" t="s">
        <v>122</v>
      </c>
      <c r="B3" s="74"/>
      <c r="C3" s="74"/>
      <c r="D3" s="74"/>
      <c r="E3" s="74"/>
      <c r="F3" s="74"/>
      <c r="G3" s="74"/>
      <c r="H3" s="74"/>
      <c r="I3" s="74"/>
      <c r="J3" s="74"/>
      <c r="K3" s="74"/>
      <c r="L3" s="74"/>
      <c r="M3" s="74"/>
      <c r="N3" s="74"/>
      <c r="O3" s="74"/>
      <c r="P3" s="74"/>
      <c r="Q3" s="74"/>
      <c r="R3" s="74"/>
      <c r="S3" s="74"/>
      <c r="T3" s="74"/>
      <c r="U3" s="74"/>
      <c r="V3" s="74"/>
      <c r="W3" s="74"/>
    </row>
    <row collapsed="false" customFormat="false" customHeight="false" hidden="false" ht="18.35" outlineLevel="0" r="4">
      <c r="A4" s="75" t="str">
        <f aca="false">'poistná zmluva'!A3:W3</f>
        <v>číslo: 11-4-11111</v>
      </c>
      <c r="B4" s="75"/>
      <c r="C4" s="75"/>
      <c r="D4" s="75"/>
      <c r="E4" s="75"/>
      <c r="F4" s="75"/>
      <c r="G4" s="75"/>
      <c r="H4" s="75"/>
      <c r="I4" s="75"/>
      <c r="J4" s="75"/>
      <c r="K4" s="75"/>
      <c r="L4" s="75"/>
      <c r="M4" s="75"/>
      <c r="N4" s="75"/>
      <c r="O4" s="75"/>
      <c r="P4" s="75"/>
      <c r="Q4" s="75"/>
      <c r="R4" s="75"/>
      <c r="S4" s="75"/>
      <c r="T4" s="75"/>
      <c r="U4" s="75"/>
      <c r="V4" s="75"/>
      <c r="W4" s="75"/>
      <c r="Z4" s="79"/>
      <c r="AA4" s="79"/>
      <c r="AB4" s="79"/>
      <c r="AC4" s="79"/>
      <c r="AD4" s="178" t="n">
        <v>1</v>
      </c>
    </row>
    <row collapsed="false" customFormat="false" customHeight="false" hidden="false" ht="13.55" outlineLevel="0" r="5">
      <c r="A5" s="2"/>
      <c r="B5" s="2"/>
      <c r="C5" s="2"/>
      <c r="D5" s="2"/>
      <c r="E5" s="2"/>
      <c r="F5" s="2"/>
      <c r="G5" s="2"/>
      <c r="H5" s="2"/>
      <c r="I5" s="2"/>
      <c r="J5" s="2"/>
      <c r="K5" s="2"/>
      <c r="L5" s="2"/>
      <c r="M5" s="2"/>
      <c r="N5" s="2"/>
      <c r="O5" s="2"/>
      <c r="P5" s="2"/>
      <c r="Q5" s="2"/>
      <c r="R5" s="2"/>
      <c r="S5" s="2"/>
      <c r="T5" s="2"/>
      <c r="U5" s="2"/>
      <c r="V5" s="2"/>
      <c r="W5" s="2"/>
      <c r="Z5" s="79"/>
      <c r="AA5" s="79"/>
      <c r="AB5" s="79"/>
      <c r="AC5" s="79"/>
    </row>
    <row collapsed="false" customFormat="false" customHeight="false" hidden="false" ht="20.75" outlineLevel="0" r="6">
      <c r="A6" s="76" t="s">
        <v>74</v>
      </c>
      <c r="B6" s="76"/>
      <c r="C6" s="76"/>
      <c r="D6" s="76"/>
      <c r="E6" s="76"/>
      <c r="F6" s="76"/>
      <c r="G6" s="76"/>
      <c r="H6" s="76"/>
      <c r="I6" s="76"/>
      <c r="J6" s="76"/>
      <c r="K6" s="76"/>
      <c r="L6" s="76"/>
      <c r="M6" s="76"/>
      <c r="N6" s="76"/>
      <c r="O6" s="76"/>
      <c r="P6" s="76"/>
      <c r="Q6" s="76"/>
      <c r="R6" s="76"/>
      <c r="S6" s="76"/>
      <c r="T6" s="76"/>
      <c r="U6" s="76"/>
      <c r="V6" s="76"/>
      <c r="W6" s="76"/>
      <c r="Z6" s="79"/>
      <c r="AA6" s="79"/>
      <c r="AB6" s="79"/>
      <c r="AC6" s="79"/>
    </row>
    <row collapsed="false" customFormat="false" customHeight="false" hidden="false" ht="13.55" outlineLevel="0" r="7">
      <c r="A7" s="2"/>
      <c r="B7" s="2"/>
      <c r="C7" s="2"/>
      <c r="D7" s="2"/>
      <c r="E7" s="2"/>
      <c r="F7" s="2"/>
      <c r="G7" s="2"/>
      <c r="H7" s="2"/>
      <c r="I7" s="2"/>
      <c r="J7" s="2"/>
      <c r="K7" s="2"/>
      <c r="L7" s="2"/>
      <c r="M7" s="2"/>
      <c r="N7" s="2"/>
      <c r="O7" s="2"/>
      <c r="P7" s="2"/>
      <c r="Q7" s="2"/>
      <c r="R7" s="2"/>
      <c r="S7" s="2"/>
      <c r="T7" s="2"/>
      <c r="U7" s="2"/>
      <c r="V7" s="2"/>
      <c r="W7" s="2"/>
      <c r="Z7" s="79"/>
      <c r="AA7" s="79"/>
      <c r="AB7" s="79"/>
      <c r="AC7" s="79"/>
    </row>
    <row collapsed="false" customFormat="false" customHeight="false" hidden="false" ht="13.55" outlineLevel="0" r="8">
      <c r="A8" s="77" t="s">
        <v>123</v>
      </c>
      <c r="B8" s="2"/>
      <c r="C8" s="2"/>
      <c r="D8" s="2"/>
      <c r="E8" s="2"/>
      <c r="F8" s="2"/>
      <c r="G8" s="2"/>
      <c r="H8" s="2"/>
      <c r="I8" s="2"/>
      <c r="J8" s="2"/>
      <c r="K8" s="2"/>
      <c r="L8" s="2"/>
      <c r="M8" s="2"/>
      <c r="N8" s="2"/>
      <c r="O8" s="2"/>
      <c r="P8" s="2"/>
      <c r="Q8" s="2"/>
      <c r="R8" s="2"/>
      <c r="S8" s="2"/>
      <c r="T8" s="2"/>
      <c r="U8" s="2"/>
      <c r="V8" s="2"/>
      <c r="W8" s="2"/>
    </row>
    <row collapsed="false" customFormat="false" customHeight="true" hidden="false" ht="25.5" outlineLevel="0" r="9">
      <c r="A9" s="63" t="s">
        <v>124</v>
      </c>
      <c r="B9" s="27" t="str">
        <f aca="false">"zodpovednosť právníckej osoby za škody spôsobené inému porušením právnej povinnosti v súvislosti s činnosťou alebo vzťahom poisteného na poistnú sumu "&amp;TEXT(N23,"# ##0,00")&amp;" EUR."</f>
        <v>zodpovednosť právníckej osoby za škody spôsobené inému porušením právnej povinnosti v súvislosti s činnosťou alebo vzťahom poisteného na poistnú sumu 15 000,00 EUR.</v>
      </c>
      <c r="C9" s="27"/>
      <c r="D9" s="27"/>
      <c r="E9" s="27"/>
      <c r="F9" s="27"/>
      <c r="G9" s="27"/>
      <c r="H9" s="27"/>
      <c r="I9" s="27"/>
      <c r="J9" s="27"/>
      <c r="K9" s="27"/>
      <c r="L9" s="27"/>
      <c r="M9" s="27"/>
      <c r="N9" s="27"/>
      <c r="O9" s="27"/>
      <c r="P9" s="27"/>
      <c r="Q9" s="27"/>
      <c r="R9" s="27"/>
      <c r="S9" s="27"/>
      <c r="T9" s="27"/>
      <c r="U9" s="27"/>
      <c r="V9" s="27"/>
      <c r="W9" s="27"/>
    </row>
    <row collapsed="false" customFormat="false" customHeight="true" hidden="false" ht="38.25" outlineLevel="0" r="10">
      <c r="A10" s="63" t="s">
        <v>125</v>
      </c>
      <c r="B10" s="27" t="str">
        <f aca="false">"zodpovednosť poisteného - štatutárneho zástupcu  subjektu územnej samosprávy (predsedu VUC, primátora mesta, starostu obce) za škody spôsobené inému porušením právnej povinnosti v súvislosti s činnosťou alebo vzťahom poisteného na poistnú sumu "&amp;TEXT(N24,"# ##0,00")&amp;" EUR."</f>
        <v>zodpovednosť poisteného - štatutárneho zástupcu  subjektu územnej samosprávy (predsedu VUC, primátora mesta, starostu obce) za škody spôsobené inému porušením právnej povinnosti v súvislosti s činnosťou alebo vzťahom poisteného na poistnú sumu 15 000,00 EUR.</v>
      </c>
      <c r="C10" s="27"/>
      <c r="D10" s="27"/>
      <c r="E10" s="27"/>
      <c r="F10" s="27"/>
      <c r="G10" s="27"/>
      <c r="H10" s="27"/>
      <c r="I10" s="27"/>
      <c r="J10" s="27"/>
      <c r="K10" s="27"/>
      <c r="L10" s="27"/>
      <c r="M10" s="27"/>
      <c r="N10" s="27"/>
      <c r="O10" s="27"/>
      <c r="P10" s="27"/>
      <c r="Q10" s="27"/>
      <c r="R10" s="27"/>
      <c r="S10" s="27"/>
      <c r="T10" s="27"/>
      <c r="U10" s="27"/>
      <c r="V10" s="27"/>
      <c r="W10" s="27"/>
    </row>
    <row collapsed="false" customFormat="false" customHeight="false" hidden="false" ht="13.55" outlineLevel="0" r="11">
      <c r="A11" s="2"/>
      <c r="B11" s="2"/>
      <c r="C11" s="2"/>
      <c r="D11" s="2"/>
      <c r="E11" s="2"/>
      <c r="F11" s="2"/>
      <c r="G11" s="2"/>
      <c r="H11" s="2"/>
      <c r="I11" s="2"/>
      <c r="J11" s="2"/>
      <c r="K11" s="2"/>
      <c r="L11" s="2"/>
      <c r="M11" s="2"/>
      <c r="N11" s="2"/>
      <c r="O11" s="2"/>
      <c r="P11" s="2"/>
      <c r="Q11" s="2"/>
      <c r="R11" s="2"/>
      <c r="S11" s="2"/>
      <c r="T11" s="2"/>
      <c r="U11" s="2"/>
      <c r="V11" s="2"/>
      <c r="W11" s="2"/>
    </row>
    <row collapsed="false" customFormat="false" customHeight="false" hidden="false" ht="13.55" outlineLevel="0" r="12">
      <c r="A12" s="31" t="s">
        <v>137</v>
      </c>
      <c r="B12" s="2"/>
      <c r="C12" s="2"/>
      <c r="D12" s="2"/>
      <c r="E12" s="2"/>
      <c r="F12" s="2"/>
      <c r="G12" s="2"/>
      <c r="H12" s="2"/>
      <c r="I12" s="2"/>
      <c r="J12" s="2"/>
      <c r="K12" s="2"/>
      <c r="L12" s="2"/>
      <c r="M12" s="2"/>
      <c r="N12" s="2"/>
      <c r="O12" s="2"/>
      <c r="P12" s="2"/>
      <c r="Q12" s="2"/>
      <c r="R12" s="2"/>
      <c r="S12" s="2"/>
      <c r="T12" s="2"/>
      <c r="U12" s="2"/>
      <c r="V12" s="2"/>
      <c r="W12" s="2"/>
    </row>
    <row collapsed="false" customFormat="false" customHeight="true" hidden="false" ht="12.75" outlineLevel="0" r="13">
      <c r="A13" s="82" t="s">
        <v>138</v>
      </c>
      <c r="B13" s="82"/>
      <c r="C13" s="82"/>
      <c r="D13" s="82"/>
      <c r="E13" s="82"/>
      <c r="F13" s="82"/>
      <c r="G13" s="82"/>
      <c r="H13" s="82"/>
      <c r="I13" s="82"/>
      <c r="J13" s="82"/>
      <c r="K13" s="82"/>
      <c r="L13" s="82"/>
      <c r="M13" s="82"/>
      <c r="N13" s="82"/>
      <c r="O13" s="82"/>
      <c r="P13" s="82"/>
      <c r="Q13" s="82"/>
      <c r="R13" s="82"/>
      <c r="S13" s="82"/>
      <c r="T13" s="82"/>
      <c r="U13" s="82"/>
      <c r="V13" s="82"/>
      <c r="W13" s="2"/>
    </row>
    <row collapsed="false" customFormat="false" customHeight="false" hidden="false" ht="13.55" outlineLevel="0" r="14">
      <c r="A14" s="84" t="s">
        <v>41</v>
      </c>
      <c r="B14" s="50" t="s">
        <v>299</v>
      </c>
      <c r="C14" s="50"/>
      <c r="D14" s="50"/>
      <c r="E14" s="50"/>
      <c r="F14" s="50"/>
      <c r="G14" s="50"/>
      <c r="H14" s="50"/>
      <c r="I14" s="50"/>
      <c r="J14" s="50"/>
      <c r="K14" s="50"/>
      <c r="L14" s="50"/>
      <c r="M14" s="50"/>
      <c r="N14" s="50"/>
      <c r="O14" s="50"/>
      <c r="P14" s="50"/>
      <c r="Q14" s="50"/>
      <c r="R14" s="50"/>
      <c r="S14" s="50"/>
      <c r="T14" s="50"/>
      <c r="U14" s="50"/>
      <c r="V14" s="50"/>
      <c r="W14" s="2"/>
    </row>
    <row collapsed="false" customFormat="false" customHeight="true" hidden="false" ht="38.25" outlineLevel="0" r="15">
      <c r="A15" s="84" t="s">
        <v>41</v>
      </c>
      <c r="B15" s="27" t="s">
        <v>300</v>
      </c>
      <c r="C15" s="27"/>
      <c r="D15" s="27"/>
      <c r="E15" s="27"/>
      <c r="F15" s="27"/>
      <c r="G15" s="27"/>
      <c r="H15" s="27"/>
      <c r="I15" s="27"/>
      <c r="J15" s="27"/>
      <c r="K15" s="27"/>
      <c r="L15" s="27"/>
      <c r="M15" s="27"/>
      <c r="N15" s="27"/>
      <c r="O15" s="27"/>
      <c r="P15" s="27"/>
      <c r="Q15" s="27"/>
      <c r="R15" s="27"/>
      <c r="S15" s="27"/>
      <c r="T15" s="27"/>
      <c r="U15" s="27"/>
      <c r="V15" s="27"/>
      <c r="W15" s="27"/>
    </row>
    <row collapsed="false" customFormat="false" customHeight="false" hidden="false" ht="13.55" outlineLevel="0" r="16">
      <c r="A16" s="84" t="s">
        <v>41</v>
      </c>
      <c r="B16" s="50" t="s">
        <v>301</v>
      </c>
      <c r="C16" s="50"/>
      <c r="D16" s="50"/>
      <c r="E16" s="50"/>
      <c r="F16" s="50"/>
      <c r="G16" s="50"/>
      <c r="H16" s="50"/>
      <c r="I16" s="50"/>
      <c r="J16" s="50"/>
      <c r="K16" s="50"/>
      <c r="L16" s="50"/>
      <c r="M16" s="50"/>
      <c r="N16" s="50"/>
      <c r="O16" s="50"/>
      <c r="P16" s="50"/>
      <c r="Q16" s="50"/>
      <c r="R16" s="50"/>
      <c r="S16" s="50"/>
      <c r="T16" s="50"/>
      <c r="U16" s="50"/>
      <c r="V16" s="50"/>
      <c r="W16" s="2"/>
    </row>
    <row collapsed="false" customFormat="false" customHeight="false" hidden="false" ht="13.55" outlineLevel="0" r="17">
      <c r="A17" s="2"/>
      <c r="B17" s="2"/>
      <c r="C17" s="2"/>
      <c r="D17" s="2"/>
      <c r="E17" s="2"/>
      <c r="F17" s="2"/>
      <c r="G17" s="2"/>
      <c r="H17" s="2"/>
      <c r="I17" s="2"/>
      <c r="J17" s="2"/>
      <c r="K17" s="2"/>
      <c r="L17" s="2"/>
      <c r="M17" s="2"/>
      <c r="N17" s="2"/>
      <c r="O17" s="2"/>
      <c r="P17" s="2"/>
      <c r="Q17" s="2"/>
      <c r="R17" s="2"/>
      <c r="S17" s="2"/>
      <c r="T17" s="2"/>
      <c r="U17" s="2"/>
      <c r="V17" s="2"/>
      <c r="W17" s="2"/>
    </row>
    <row collapsed="false" customFormat="false" customHeight="false" hidden="false" ht="13.55" outlineLevel="0" r="18">
      <c r="A18" s="31" t="s">
        <v>190</v>
      </c>
      <c r="B18" s="2"/>
      <c r="C18" s="2"/>
      <c r="D18" s="2"/>
      <c r="E18" s="2"/>
      <c r="F18" s="2"/>
      <c r="G18" s="2"/>
      <c r="H18" s="2"/>
      <c r="I18" s="2"/>
      <c r="J18" s="2"/>
      <c r="K18" s="2"/>
      <c r="L18" s="2"/>
      <c r="M18" s="2"/>
      <c r="N18" s="2"/>
      <c r="O18" s="2"/>
      <c r="P18" s="2"/>
      <c r="Q18" s="2"/>
      <c r="R18" s="2"/>
      <c r="S18" s="2"/>
      <c r="T18" s="2"/>
      <c r="U18" s="2"/>
      <c r="V18" s="2"/>
      <c r="W18" s="2"/>
    </row>
    <row collapsed="false" customFormat="false" customHeight="false" hidden="false" ht="13.55" outlineLevel="0" r="19">
      <c r="A19" s="57" t="s">
        <v>302</v>
      </c>
      <c r="B19" s="2"/>
      <c r="C19" s="2"/>
      <c r="D19" s="2"/>
      <c r="E19" s="2"/>
      <c r="F19" s="2"/>
      <c r="G19" s="2"/>
      <c r="H19" s="2"/>
      <c r="I19" s="2"/>
      <c r="J19" s="2"/>
      <c r="K19" s="2"/>
      <c r="L19" s="2"/>
      <c r="M19" s="2"/>
      <c r="N19" s="2"/>
      <c r="O19" s="2"/>
      <c r="P19" s="2"/>
      <c r="Q19" s="2"/>
      <c r="R19" s="2"/>
      <c r="S19" s="2"/>
      <c r="T19" s="2"/>
      <c r="U19" s="2"/>
      <c r="V19" s="2"/>
      <c r="W19" s="2"/>
    </row>
    <row collapsed="false" customFormat="false" customHeight="false" hidden="false" ht="13.55" outlineLevel="0" r="20">
      <c r="A20" s="2"/>
      <c r="B20" s="2"/>
      <c r="C20" s="2"/>
      <c r="D20" s="2"/>
      <c r="E20" s="2"/>
      <c r="F20" s="2"/>
      <c r="G20" s="2"/>
      <c r="H20" s="2"/>
      <c r="I20" s="2"/>
      <c r="J20" s="2"/>
      <c r="K20" s="2"/>
      <c r="L20" s="2"/>
      <c r="M20" s="2"/>
      <c r="N20" s="2"/>
      <c r="O20" s="2"/>
      <c r="P20" s="2"/>
      <c r="Q20" s="2"/>
      <c r="R20" s="2"/>
      <c r="S20" s="2"/>
      <c r="T20" s="2"/>
      <c r="U20" s="2"/>
      <c r="V20" s="2"/>
      <c r="W20" s="2"/>
    </row>
    <row collapsed="false" customFormat="false" customHeight="false" hidden="false" ht="13.55" outlineLevel="0" r="21">
      <c r="A21" s="77" t="s">
        <v>192</v>
      </c>
      <c r="B21" s="2"/>
      <c r="C21" s="2"/>
      <c r="D21" s="2"/>
      <c r="E21" s="2"/>
      <c r="F21" s="2"/>
      <c r="G21" s="2"/>
      <c r="H21" s="2"/>
      <c r="I21" s="2"/>
      <c r="J21" s="2"/>
      <c r="K21" s="2"/>
      <c r="L21" s="2"/>
      <c r="M21" s="2"/>
      <c r="N21" s="2"/>
      <c r="O21" s="2"/>
      <c r="P21" s="2"/>
      <c r="Q21" s="2"/>
      <c r="R21" s="2"/>
      <c r="S21" s="2"/>
      <c r="T21" s="2"/>
      <c r="U21" s="2"/>
      <c r="V21" s="2"/>
      <c r="W21" s="2"/>
    </row>
    <row collapsed="false" customFormat="false" customHeight="false" hidden="false" ht="14.75" outlineLevel="0" r="22">
      <c r="A22" s="87"/>
      <c r="B22" s="2"/>
      <c r="C22" s="2"/>
      <c r="D22" s="2"/>
      <c r="E22" s="2"/>
      <c r="F22" s="2"/>
      <c r="G22" s="2"/>
      <c r="H22" s="2"/>
      <c r="I22" s="2"/>
      <c r="J22" s="2"/>
      <c r="K22" s="2"/>
      <c r="L22" s="2"/>
      <c r="M22" s="2"/>
      <c r="N22" s="88" t="s">
        <v>193</v>
      </c>
      <c r="O22" s="88"/>
      <c r="P22" s="88"/>
      <c r="Q22" s="88"/>
      <c r="R22" s="88"/>
      <c r="S22" s="88" t="s">
        <v>57</v>
      </c>
      <c r="T22" s="88"/>
      <c r="U22" s="88"/>
      <c r="V22" s="88"/>
      <c r="W22" s="88"/>
    </row>
    <row collapsed="false" customFormat="false" customHeight="true" hidden="false" ht="14.25" outlineLevel="0" r="23">
      <c r="A23" s="40" t="s">
        <v>124</v>
      </c>
      <c r="B23" s="40"/>
      <c r="C23" s="89" t="n">
        <v>6</v>
      </c>
      <c r="D23" s="89"/>
      <c r="E23" s="40" t="s">
        <v>194</v>
      </c>
      <c r="F23" s="40"/>
      <c r="G23" s="40"/>
      <c r="H23" s="40"/>
      <c r="I23" s="40"/>
      <c r="J23" s="40"/>
      <c r="K23" s="40"/>
      <c r="L23" s="40"/>
      <c r="M23" s="40"/>
      <c r="N23" s="179" t="n">
        <v>15000</v>
      </c>
      <c r="O23" s="179"/>
      <c r="P23" s="179"/>
      <c r="Q23" s="179"/>
      <c r="R23" s="179"/>
      <c r="S23" s="91" t="n">
        <f aca="false">ROUND(N23*C23/4000,2)*4</f>
        <v>90</v>
      </c>
      <c r="T23" s="91"/>
      <c r="U23" s="91"/>
      <c r="V23" s="91"/>
      <c r="W23" s="91"/>
    </row>
    <row collapsed="false" customFormat="false" customHeight="true" hidden="false" ht="14.25" outlineLevel="0" r="24">
      <c r="A24" s="40" t="s">
        <v>125</v>
      </c>
      <c r="B24" s="40"/>
      <c r="C24" s="89" t="n">
        <v>3</v>
      </c>
      <c r="D24" s="89"/>
      <c r="E24" s="40" t="s">
        <v>194</v>
      </c>
      <c r="F24" s="40"/>
      <c r="G24" s="40"/>
      <c r="H24" s="40"/>
      <c r="I24" s="40"/>
      <c r="J24" s="40"/>
      <c r="K24" s="40"/>
      <c r="L24" s="40"/>
      <c r="M24" s="40"/>
      <c r="N24" s="179" t="n">
        <v>15000</v>
      </c>
      <c r="O24" s="179"/>
      <c r="P24" s="179"/>
      <c r="Q24" s="179"/>
      <c r="R24" s="179"/>
      <c r="S24" s="91" t="n">
        <f aca="false">ROUND(N24*C24/4000,2)*4</f>
        <v>45</v>
      </c>
      <c r="T24" s="91"/>
      <c r="U24" s="91"/>
      <c r="V24" s="91"/>
      <c r="W24" s="91"/>
    </row>
    <row collapsed="false" customFormat="false" customHeight="true" hidden="false" ht="14.25" outlineLevel="0" r="25">
      <c r="A25" s="55"/>
      <c r="B25" s="92"/>
      <c r="C25" s="92"/>
      <c r="D25" s="92"/>
      <c r="E25" s="93" t="s">
        <v>195</v>
      </c>
      <c r="F25" s="93"/>
      <c r="G25" s="93"/>
      <c r="H25" s="93"/>
      <c r="I25" s="93"/>
      <c r="J25" s="93"/>
      <c r="K25" s="93"/>
      <c r="L25" s="93"/>
      <c r="M25" s="93"/>
      <c r="N25" s="93"/>
      <c r="O25" s="93"/>
      <c r="P25" s="93"/>
      <c r="Q25" s="93"/>
      <c r="R25" s="93"/>
      <c r="S25" s="47" t="n">
        <f aca="false">S23+S24</f>
        <v>135</v>
      </c>
      <c r="T25" s="47"/>
      <c r="U25" s="47"/>
      <c r="V25" s="47"/>
      <c r="W25" s="47"/>
    </row>
    <row collapsed="false" customFormat="false" customHeight="false" hidden="false" ht="13.55" outlineLevel="0" r="26">
      <c r="A26" s="2"/>
      <c r="B26" s="2"/>
      <c r="C26" s="2"/>
      <c r="D26" s="2"/>
      <c r="E26" s="2"/>
      <c r="F26" s="2"/>
      <c r="G26" s="2"/>
      <c r="H26" s="2"/>
      <c r="I26" s="2"/>
      <c r="J26" s="2"/>
      <c r="K26" s="2"/>
      <c r="L26" s="2"/>
      <c r="M26" s="2"/>
      <c r="N26" s="2"/>
      <c r="O26" s="2"/>
      <c r="P26" s="2"/>
      <c r="Q26" s="2"/>
      <c r="R26" s="2"/>
      <c r="S26" s="2"/>
      <c r="T26" s="2"/>
      <c r="U26" s="2"/>
      <c r="V26" s="2"/>
      <c r="W26" s="2"/>
    </row>
    <row collapsed="false" customFormat="false" customHeight="false" hidden="false" ht="13.55" outlineLevel="0" r="27">
      <c r="A27" s="77" t="s">
        <v>196</v>
      </c>
      <c r="B27" s="2"/>
      <c r="C27" s="2"/>
      <c r="D27" s="2"/>
      <c r="E27" s="2"/>
      <c r="F27" s="2"/>
      <c r="G27" s="2"/>
      <c r="H27" s="2"/>
      <c r="I27" s="2"/>
      <c r="J27" s="2"/>
      <c r="K27" s="55"/>
      <c r="L27" s="55"/>
      <c r="M27" s="55"/>
      <c r="N27" s="55"/>
      <c r="O27" s="55"/>
      <c r="P27" s="2"/>
      <c r="Q27" s="55"/>
      <c r="R27" s="55"/>
      <c r="S27" s="55"/>
      <c r="T27" s="55"/>
      <c r="U27" s="55"/>
      <c r="V27" s="2"/>
      <c r="W27" s="2"/>
    </row>
    <row collapsed="false" customFormat="false" customHeight="false" hidden="false" ht="13.55" outlineLevel="0" r="28">
      <c r="A28" s="65" t="s">
        <v>270</v>
      </c>
      <c r="B28" s="2"/>
      <c r="C28" s="2"/>
      <c r="D28" s="2"/>
      <c r="E28" s="2"/>
      <c r="F28" s="2"/>
      <c r="G28" s="2"/>
      <c r="H28" s="2"/>
      <c r="I28" s="2"/>
      <c r="J28" s="2"/>
      <c r="K28" s="2"/>
      <c r="L28" s="2"/>
      <c r="M28" s="2"/>
      <c r="N28" s="2"/>
      <c r="O28" s="2"/>
      <c r="P28" s="2"/>
      <c r="Q28" s="2"/>
      <c r="R28" s="2"/>
      <c r="S28" s="2"/>
      <c r="T28" s="2"/>
      <c r="U28" s="2"/>
      <c r="V28" s="2"/>
      <c r="W28" s="2"/>
    </row>
    <row collapsed="false" customFormat="false" customHeight="false" hidden="false" ht="13.55" outlineLevel="0" r="29">
      <c r="A29" s="65" t="s">
        <v>303</v>
      </c>
      <c r="B29" s="2"/>
      <c r="C29" s="2"/>
      <c r="D29" s="2"/>
      <c r="E29" s="2"/>
      <c r="F29" s="2"/>
      <c r="G29" s="2"/>
      <c r="H29" s="2"/>
      <c r="I29" s="2"/>
      <c r="J29" s="2"/>
      <c r="K29" s="2"/>
      <c r="L29" s="2"/>
      <c r="M29" s="2"/>
      <c r="N29" s="2"/>
      <c r="O29" s="2"/>
      <c r="P29" s="2"/>
      <c r="Q29" s="2"/>
      <c r="R29" s="2"/>
      <c r="S29" s="2"/>
      <c r="T29" s="2"/>
      <c r="U29" s="2"/>
      <c r="V29" s="2"/>
      <c r="W29" s="2"/>
    </row>
    <row collapsed="false" customFormat="false" customHeight="false" hidden="false" ht="13.55" outlineLevel="0" r="30">
      <c r="A30" s="65" t="s">
        <v>200</v>
      </c>
      <c r="B30" s="2"/>
      <c r="C30" s="2"/>
      <c r="D30" s="2"/>
      <c r="E30" s="2"/>
      <c r="F30" s="2"/>
      <c r="G30" s="2"/>
      <c r="H30" s="2"/>
      <c r="I30" s="2"/>
      <c r="J30" s="2"/>
      <c r="K30" s="2"/>
      <c r="L30" s="2"/>
      <c r="M30" s="2"/>
      <c r="N30" s="2"/>
      <c r="O30" s="2"/>
      <c r="P30" s="2"/>
      <c r="Q30" s="2"/>
      <c r="R30" s="2"/>
      <c r="S30" s="2"/>
      <c r="T30" s="2"/>
      <c r="U30" s="2"/>
      <c r="V30" s="2"/>
      <c r="W30" s="2"/>
    </row>
    <row collapsed="false" customFormat="false" customHeight="false" hidden="false" ht="13.55" outlineLevel="0" r="31">
      <c r="A31" s="2"/>
      <c r="B31" s="2"/>
      <c r="C31" s="2"/>
      <c r="D31" s="2"/>
      <c r="E31" s="2"/>
      <c r="F31" s="2"/>
      <c r="G31" s="2"/>
      <c r="H31" s="2"/>
      <c r="I31" s="2"/>
      <c r="J31" s="2"/>
      <c r="K31" s="2"/>
      <c r="L31" s="2"/>
      <c r="M31" s="2"/>
      <c r="N31" s="2"/>
      <c r="O31" s="2"/>
      <c r="P31" s="2"/>
      <c r="Q31" s="2"/>
      <c r="R31" s="2"/>
      <c r="S31" s="2"/>
      <c r="T31" s="2"/>
      <c r="U31" s="2"/>
      <c r="V31" s="2"/>
      <c r="W31" s="2"/>
    </row>
    <row collapsed="false" customFormat="false" customHeight="false" hidden="false" ht="13.55" outlineLevel="0" r="32">
      <c r="A32" s="180" t="s">
        <v>304</v>
      </c>
      <c r="B32" s="180"/>
      <c r="C32" s="180"/>
      <c r="D32" s="180"/>
      <c r="E32" s="180"/>
      <c r="F32" s="180"/>
      <c r="G32" s="180"/>
      <c r="H32" s="180"/>
      <c r="I32" s="180"/>
      <c r="J32" s="180"/>
      <c r="K32" s="180"/>
      <c r="L32" s="180"/>
      <c r="M32" s="180"/>
      <c r="N32" s="180"/>
      <c r="O32" s="180"/>
      <c r="P32" s="180"/>
      <c r="Q32" s="180"/>
      <c r="R32" s="180"/>
      <c r="S32" s="180"/>
      <c r="T32" s="180"/>
      <c r="U32" s="180"/>
      <c r="V32" s="180"/>
      <c r="W32" s="180"/>
    </row>
    <row collapsed="false" customFormat="false" customHeight="false" hidden="false" ht="13.55" outlineLevel="0" r="33">
      <c r="A33" s="50" t="s">
        <v>305</v>
      </c>
      <c r="B33" s="50"/>
      <c r="C33" s="50"/>
      <c r="D33" s="50"/>
      <c r="E33" s="50"/>
      <c r="F33" s="50"/>
      <c r="G33" s="50"/>
      <c r="H33" s="50"/>
      <c r="I33" s="50"/>
      <c r="J33" s="50"/>
      <c r="K33" s="50"/>
      <c r="L33" s="50"/>
      <c r="M33" s="50"/>
      <c r="N33" s="50"/>
      <c r="O33" s="50"/>
      <c r="P33" s="50"/>
      <c r="Q33" s="50"/>
      <c r="R33" s="50"/>
      <c r="S33" s="50"/>
      <c r="T33" s="50"/>
      <c r="U33" s="50"/>
      <c r="V33" s="50"/>
      <c r="W33" s="50"/>
    </row>
    <row collapsed="false" customFormat="false" customHeight="true" hidden="false" ht="51.75" outlineLevel="0" r="34">
      <c r="A34" s="63" t="s">
        <v>124</v>
      </c>
      <c r="B34" s="27" t="s">
        <v>306</v>
      </c>
      <c r="C34" s="27"/>
      <c r="D34" s="27"/>
      <c r="E34" s="27"/>
      <c r="F34" s="27"/>
      <c r="G34" s="27"/>
      <c r="H34" s="27"/>
      <c r="I34" s="27"/>
      <c r="J34" s="27"/>
      <c r="K34" s="27"/>
      <c r="L34" s="27"/>
      <c r="M34" s="27"/>
      <c r="N34" s="27"/>
      <c r="O34" s="27"/>
      <c r="P34" s="27"/>
      <c r="Q34" s="27"/>
      <c r="R34" s="27"/>
      <c r="S34" s="27"/>
      <c r="T34" s="27"/>
      <c r="U34" s="27"/>
      <c r="V34" s="27"/>
      <c r="W34" s="27"/>
    </row>
    <row collapsed="false" customFormat="false" customHeight="true" hidden="false" ht="38.25" outlineLevel="0" r="35">
      <c r="A35" s="63" t="s">
        <v>125</v>
      </c>
      <c r="B35" s="27" t="s">
        <v>307</v>
      </c>
      <c r="C35" s="27"/>
      <c r="D35" s="27"/>
      <c r="E35" s="27"/>
      <c r="F35" s="27"/>
      <c r="G35" s="27"/>
      <c r="H35" s="27"/>
      <c r="I35" s="27"/>
      <c r="J35" s="27"/>
      <c r="K35" s="27"/>
      <c r="L35" s="27"/>
      <c r="M35" s="27"/>
      <c r="N35" s="27"/>
      <c r="O35" s="27"/>
      <c r="P35" s="27"/>
      <c r="Q35" s="27"/>
      <c r="R35" s="27"/>
      <c r="S35" s="27"/>
      <c r="T35" s="27"/>
      <c r="U35" s="27"/>
      <c r="V35" s="27"/>
      <c r="W35" s="27"/>
    </row>
    <row collapsed="false" customFormat="false" customHeight="true" hidden="false" ht="51" outlineLevel="0" r="36">
      <c r="A36" s="63" t="s">
        <v>126</v>
      </c>
      <c r="B36" s="27" t="s">
        <v>308</v>
      </c>
      <c r="C36" s="27"/>
      <c r="D36" s="27"/>
      <c r="E36" s="27"/>
      <c r="F36" s="27"/>
      <c r="G36" s="27"/>
      <c r="H36" s="27"/>
      <c r="I36" s="27"/>
      <c r="J36" s="27"/>
      <c r="K36" s="27"/>
      <c r="L36" s="27"/>
      <c r="M36" s="27"/>
      <c r="N36" s="27"/>
      <c r="O36" s="27"/>
      <c r="P36" s="27"/>
      <c r="Q36" s="27"/>
      <c r="R36" s="27"/>
      <c r="S36" s="27"/>
      <c r="T36" s="27"/>
      <c r="U36" s="27"/>
      <c r="V36" s="27"/>
      <c r="W36" s="27"/>
    </row>
    <row collapsed="false" customFormat="false" customHeight="false" hidden="false" ht="13.55" outlineLevel="0" r="37">
      <c r="A37" s="2" t="s">
        <v>309</v>
      </c>
      <c r="B37" s="28"/>
      <c r="C37" s="28"/>
      <c r="D37" s="28"/>
      <c r="E37" s="28"/>
      <c r="F37" s="28"/>
      <c r="G37" s="28"/>
      <c r="H37" s="28"/>
      <c r="I37" s="28"/>
      <c r="J37" s="28"/>
      <c r="K37" s="28"/>
      <c r="L37" s="28"/>
      <c r="M37" s="28"/>
      <c r="N37" s="28"/>
      <c r="O37" s="28"/>
      <c r="P37" s="28"/>
      <c r="Q37" s="28"/>
      <c r="R37" s="28"/>
      <c r="S37" s="28"/>
      <c r="T37" s="28"/>
      <c r="U37" s="28"/>
      <c r="V37" s="28"/>
      <c r="W37" s="28"/>
    </row>
    <row collapsed="false" customFormat="false" customHeight="true" hidden="false" ht="409.5" outlineLevel="0" r="38">
      <c r="A38" s="95" t="s">
        <v>310</v>
      </c>
      <c r="B38" s="27" t="s">
        <v>311</v>
      </c>
      <c r="C38" s="27"/>
      <c r="D38" s="27"/>
      <c r="E38" s="27"/>
      <c r="F38" s="27"/>
      <c r="G38" s="27"/>
      <c r="H38" s="27"/>
      <c r="I38" s="27"/>
      <c r="J38" s="27"/>
      <c r="K38" s="27"/>
      <c r="L38" s="27"/>
      <c r="M38" s="27"/>
      <c r="N38" s="27"/>
      <c r="O38" s="27"/>
      <c r="P38" s="27"/>
      <c r="Q38" s="27"/>
      <c r="R38" s="27"/>
      <c r="S38" s="27"/>
      <c r="T38" s="27"/>
      <c r="U38" s="27"/>
      <c r="V38" s="27"/>
      <c r="W38" s="27"/>
    </row>
    <row collapsed="false" customFormat="false" customHeight="true" hidden="false" ht="51.75" outlineLevel="0" r="39">
      <c r="A39" s="95" t="s">
        <v>312</v>
      </c>
      <c r="B39" s="27" t="s">
        <v>313</v>
      </c>
      <c r="C39" s="27"/>
      <c r="D39" s="27"/>
      <c r="E39" s="27"/>
      <c r="F39" s="27"/>
      <c r="G39" s="27"/>
      <c r="H39" s="27"/>
      <c r="I39" s="27"/>
      <c r="J39" s="27"/>
      <c r="K39" s="27"/>
      <c r="L39" s="27"/>
      <c r="M39" s="27"/>
      <c r="N39" s="27"/>
      <c r="O39" s="27"/>
      <c r="P39" s="27"/>
      <c r="Q39" s="27"/>
      <c r="R39" s="27"/>
      <c r="S39" s="27"/>
      <c r="T39" s="27"/>
      <c r="U39" s="27"/>
      <c r="V39" s="27"/>
      <c r="W39" s="27"/>
    </row>
    <row collapsed="false" customFormat="false" customHeight="true" hidden="false" ht="26.25" outlineLevel="0" r="40">
      <c r="A40" s="95" t="s">
        <v>314</v>
      </c>
      <c r="B40" s="27" t="s">
        <v>315</v>
      </c>
      <c r="C40" s="27"/>
      <c r="D40" s="27"/>
      <c r="E40" s="27"/>
      <c r="F40" s="27"/>
      <c r="G40" s="27"/>
      <c r="H40" s="27"/>
      <c r="I40" s="27"/>
      <c r="J40" s="27"/>
      <c r="K40" s="27"/>
      <c r="L40" s="27"/>
      <c r="M40" s="27"/>
      <c r="N40" s="27"/>
      <c r="O40" s="27"/>
      <c r="P40" s="27"/>
      <c r="Q40" s="27"/>
      <c r="R40" s="27"/>
      <c r="S40" s="27"/>
      <c r="T40" s="27"/>
      <c r="U40" s="27"/>
      <c r="V40" s="27"/>
      <c r="W40" s="27"/>
    </row>
    <row collapsed="false" customFormat="false" customHeight="true" hidden="false" ht="25.5" outlineLevel="0" r="41">
      <c r="A41" s="95" t="s">
        <v>316</v>
      </c>
      <c r="B41" s="27" t="s">
        <v>317</v>
      </c>
      <c r="C41" s="27"/>
      <c r="D41" s="27"/>
      <c r="E41" s="27"/>
      <c r="F41" s="27"/>
      <c r="G41" s="27"/>
      <c r="H41" s="27"/>
      <c r="I41" s="27"/>
      <c r="J41" s="27"/>
      <c r="K41" s="27"/>
      <c r="L41" s="27"/>
      <c r="M41" s="27"/>
      <c r="N41" s="27"/>
      <c r="O41" s="27"/>
      <c r="P41" s="27"/>
      <c r="Q41" s="27"/>
      <c r="R41" s="27"/>
      <c r="S41" s="27"/>
      <c r="T41" s="27"/>
      <c r="U41" s="27"/>
      <c r="V41" s="27"/>
      <c r="W41" s="27"/>
    </row>
    <row collapsed="false" customFormat="false" customHeight="true" hidden="false" ht="90" outlineLevel="0" r="42">
      <c r="A42" s="95" t="s">
        <v>318</v>
      </c>
      <c r="B42" s="27" t="s">
        <v>319</v>
      </c>
      <c r="C42" s="27"/>
      <c r="D42" s="27"/>
      <c r="E42" s="27"/>
      <c r="F42" s="27"/>
      <c r="G42" s="27"/>
      <c r="H42" s="27"/>
      <c r="I42" s="27"/>
      <c r="J42" s="27"/>
      <c r="K42" s="27"/>
      <c r="L42" s="27"/>
      <c r="M42" s="27"/>
      <c r="N42" s="27"/>
      <c r="O42" s="27"/>
      <c r="P42" s="27"/>
      <c r="Q42" s="27"/>
      <c r="R42" s="27"/>
      <c r="S42" s="27"/>
      <c r="T42" s="27"/>
      <c r="U42" s="27"/>
      <c r="V42" s="27"/>
      <c r="W42" s="27"/>
    </row>
    <row collapsed="false" customFormat="true" customHeight="true" hidden="false" ht="12.75" outlineLevel="0" r="43" s="79">
      <c r="A43" s="65" t="s">
        <v>320</v>
      </c>
      <c r="B43" s="27" t="s">
        <v>321</v>
      </c>
      <c r="C43" s="27"/>
      <c r="D43" s="27"/>
      <c r="E43" s="27"/>
      <c r="F43" s="27"/>
      <c r="G43" s="27"/>
      <c r="H43" s="27"/>
      <c r="I43" s="27"/>
      <c r="J43" s="27"/>
      <c r="K43" s="27"/>
      <c r="L43" s="27"/>
      <c r="M43" s="27"/>
      <c r="N43" s="27"/>
      <c r="O43" s="27"/>
      <c r="P43" s="27"/>
      <c r="Q43" s="27"/>
      <c r="R43" s="27"/>
      <c r="S43" s="27"/>
      <c r="T43" s="27"/>
      <c r="U43" s="27"/>
      <c r="V43" s="27"/>
      <c r="W43" s="27"/>
    </row>
    <row collapsed="false" customFormat="true" customHeight="true" hidden="false" ht="178.5" outlineLevel="0" r="44" s="79">
      <c r="A44" s="95" t="s">
        <v>322</v>
      </c>
      <c r="B44" s="27" t="s">
        <v>323</v>
      </c>
      <c r="C44" s="27"/>
      <c r="D44" s="27"/>
      <c r="E44" s="27"/>
      <c r="F44" s="27"/>
      <c r="G44" s="27"/>
      <c r="H44" s="27"/>
      <c r="I44" s="27"/>
      <c r="J44" s="27"/>
      <c r="K44" s="27"/>
      <c r="L44" s="27"/>
      <c r="M44" s="27"/>
      <c r="N44" s="27"/>
      <c r="O44" s="27"/>
      <c r="P44" s="27"/>
      <c r="Q44" s="27"/>
      <c r="R44" s="27"/>
      <c r="S44" s="27"/>
      <c r="T44" s="27"/>
      <c r="U44" s="27"/>
      <c r="V44" s="27"/>
      <c r="W44" s="27"/>
    </row>
    <row collapsed="false" customFormat="true" customHeight="true" hidden="false" ht="38.25" outlineLevel="0" r="45" s="79">
      <c r="A45" s="63" t="s">
        <v>324</v>
      </c>
      <c r="B45" s="27" t="s">
        <v>325</v>
      </c>
      <c r="C45" s="27"/>
      <c r="D45" s="27"/>
      <c r="E45" s="27"/>
      <c r="F45" s="27"/>
      <c r="G45" s="27"/>
      <c r="H45" s="27"/>
      <c r="I45" s="27"/>
      <c r="J45" s="27"/>
      <c r="K45" s="27"/>
      <c r="L45" s="27"/>
      <c r="M45" s="27"/>
      <c r="N45" s="27"/>
      <c r="O45" s="27"/>
      <c r="P45" s="27"/>
      <c r="Q45" s="27"/>
      <c r="R45" s="27"/>
      <c r="S45" s="27"/>
      <c r="T45" s="27"/>
      <c r="U45" s="27"/>
      <c r="V45" s="27"/>
      <c r="W45" s="27"/>
    </row>
    <row collapsed="false" customFormat="true" customHeight="true" hidden="false" ht="12.75" outlineLevel="0" r="46" s="79">
      <c r="A46" s="65"/>
      <c r="B46" s="27"/>
      <c r="C46" s="27"/>
      <c r="D46" s="27"/>
      <c r="E46" s="27"/>
      <c r="F46" s="27"/>
      <c r="G46" s="27"/>
      <c r="H46" s="27"/>
      <c r="I46" s="27"/>
      <c r="J46" s="27"/>
      <c r="K46" s="27"/>
      <c r="L46" s="27"/>
      <c r="M46" s="27"/>
      <c r="N46" s="27"/>
      <c r="O46" s="27"/>
      <c r="P46" s="27"/>
      <c r="Q46" s="27"/>
      <c r="R46" s="27"/>
      <c r="S46" s="27"/>
      <c r="T46" s="27"/>
      <c r="U46" s="27"/>
      <c r="V46" s="27"/>
      <c r="W46" s="27"/>
    </row>
    <row collapsed="false" customFormat="true" customHeight="true" hidden="false" ht="24.75" outlineLevel="0" r="47" s="79">
      <c r="A47" s="181" t="s">
        <v>326</v>
      </c>
      <c r="B47" s="181"/>
      <c r="C47" s="181"/>
      <c r="D47" s="181"/>
      <c r="E47" s="181"/>
      <c r="F47" s="181"/>
      <c r="G47" s="181"/>
      <c r="H47" s="181"/>
      <c r="I47" s="181"/>
      <c r="J47" s="181"/>
      <c r="K47" s="181"/>
      <c r="L47" s="181"/>
      <c r="M47" s="181"/>
      <c r="N47" s="181"/>
      <c r="O47" s="181"/>
      <c r="P47" s="181"/>
      <c r="Q47" s="181"/>
      <c r="R47" s="181"/>
      <c r="S47" s="181"/>
      <c r="T47" s="181"/>
      <c r="U47" s="181"/>
      <c r="V47" s="181"/>
      <c r="W47" s="181"/>
      <c r="X47" s="182"/>
      <c r="Y47" s="182"/>
      <c r="Z47" s="182"/>
      <c r="AA47" s="182"/>
      <c r="AB47" s="182"/>
      <c r="AC47" s="182"/>
      <c r="AD47" s="182"/>
      <c r="AE47" s="182"/>
      <c r="AF47" s="182"/>
    </row>
    <row collapsed="false" customFormat="false" customHeight="true" hidden="false" ht="12.75" outlineLevel="0" r="48">
      <c r="A48" s="27" t="s">
        <v>327</v>
      </c>
      <c r="B48" s="27"/>
      <c r="C48" s="27"/>
      <c r="D48" s="27"/>
      <c r="E48" s="27"/>
      <c r="F48" s="27"/>
      <c r="G48" s="27"/>
      <c r="H48" s="27"/>
      <c r="I48" s="27"/>
      <c r="J48" s="27"/>
      <c r="K48" s="27"/>
      <c r="L48" s="27"/>
      <c r="M48" s="27"/>
      <c r="N48" s="27"/>
      <c r="O48" s="27"/>
      <c r="P48" s="27"/>
      <c r="Q48" s="27"/>
      <c r="R48" s="27"/>
      <c r="S48" s="27"/>
      <c r="T48" s="27"/>
      <c r="U48" s="27"/>
      <c r="V48" s="27"/>
      <c r="W48" s="27"/>
      <c r="X48" s="183"/>
      <c r="Y48" s="183"/>
      <c r="Z48" s="183"/>
      <c r="AA48" s="183"/>
      <c r="AB48" s="183"/>
      <c r="AC48" s="183"/>
      <c r="AD48" s="183"/>
      <c r="AE48" s="183"/>
      <c r="AF48" s="183"/>
      <c r="AG48" s="79"/>
      <c r="AH48" s="79"/>
    </row>
    <row collapsed="false" customFormat="false" customHeight="true" hidden="false" ht="116.25" outlineLevel="0" r="49">
      <c r="A49" s="28" t="s">
        <v>124</v>
      </c>
      <c r="B49" s="27" t="s">
        <v>328</v>
      </c>
      <c r="C49" s="27"/>
      <c r="D49" s="27"/>
      <c r="E49" s="27"/>
      <c r="F49" s="27"/>
      <c r="G49" s="27"/>
      <c r="H49" s="27"/>
      <c r="I49" s="27"/>
      <c r="J49" s="27"/>
      <c r="K49" s="27"/>
      <c r="L49" s="27"/>
      <c r="M49" s="27"/>
      <c r="N49" s="27"/>
      <c r="O49" s="27"/>
      <c r="P49" s="27"/>
      <c r="Q49" s="27"/>
      <c r="R49" s="27"/>
      <c r="S49" s="27"/>
      <c r="T49" s="27"/>
      <c r="U49" s="27"/>
      <c r="V49" s="27"/>
      <c r="W49" s="27"/>
      <c r="X49" s="184"/>
      <c r="Y49" s="184"/>
      <c r="Z49" s="184"/>
      <c r="AA49" s="184"/>
      <c r="AB49" s="184"/>
      <c r="AC49" s="184"/>
      <c r="AD49" s="184"/>
      <c r="AE49" s="184"/>
      <c r="AF49" s="184"/>
      <c r="AG49" s="79"/>
      <c r="AH49" s="79"/>
    </row>
    <row collapsed="false" customFormat="false" customHeight="true" hidden="false" ht="52.5" outlineLevel="0" r="50">
      <c r="A50" s="28" t="s">
        <v>125</v>
      </c>
      <c r="B50" s="27" t="s">
        <v>329</v>
      </c>
      <c r="C50" s="27"/>
      <c r="D50" s="27"/>
      <c r="E50" s="27"/>
      <c r="F50" s="27"/>
      <c r="G50" s="27"/>
      <c r="H50" s="27"/>
      <c r="I50" s="27"/>
      <c r="J50" s="27"/>
      <c r="K50" s="27"/>
      <c r="L50" s="27"/>
      <c r="M50" s="27"/>
      <c r="N50" s="27"/>
      <c r="O50" s="27"/>
      <c r="P50" s="27"/>
      <c r="Q50" s="27"/>
      <c r="R50" s="27"/>
      <c r="S50" s="27"/>
      <c r="T50" s="27"/>
      <c r="U50" s="27"/>
      <c r="V50" s="27"/>
      <c r="W50" s="27"/>
      <c r="X50" s="79"/>
      <c r="Y50" s="79"/>
      <c r="Z50" s="79"/>
      <c r="AA50" s="79"/>
      <c r="AB50" s="79"/>
      <c r="AC50" s="79"/>
      <c r="AD50" s="79"/>
      <c r="AE50" s="79"/>
      <c r="AF50" s="79"/>
    </row>
    <row collapsed="false" customFormat="false" customHeight="true" hidden="false" ht="51" outlineLevel="0" r="51">
      <c r="A51" s="27" t="s">
        <v>330</v>
      </c>
      <c r="B51" s="27"/>
      <c r="C51" s="27"/>
      <c r="D51" s="27"/>
      <c r="E51" s="27"/>
      <c r="F51" s="27"/>
      <c r="G51" s="27"/>
      <c r="H51" s="27"/>
      <c r="I51" s="27"/>
      <c r="J51" s="27"/>
      <c r="K51" s="27"/>
      <c r="L51" s="27"/>
      <c r="M51" s="27"/>
      <c r="N51" s="27"/>
      <c r="O51" s="27"/>
      <c r="P51" s="27"/>
      <c r="Q51" s="27"/>
      <c r="R51" s="27"/>
      <c r="S51" s="27"/>
      <c r="T51" s="27"/>
      <c r="U51" s="27"/>
      <c r="V51" s="27"/>
      <c r="W51" s="27"/>
      <c r="X51" s="185"/>
      <c r="Y51" s="79"/>
      <c r="Z51" s="79"/>
      <c r="AA51" s="79"/>
      <c r="AB51" s="79"/>
      <c r="AC51" s="79"/>
      <c r="AD51" s="79"/>
      <c r="AE51" s="79"/>
      <c r="AF51" s="79"/>
    </row>
    <row collapsed="false" customFormat="false" customHeight="true" hidden="false" ht="24.75" outlineLevel="0" r="52">
      <c r="A52" s="27" t="s">
        <v>331</v>
      </c>
      <c r="B52" s="27"/>
      <c r="C52" s="27"/>
      <c r="D52" s="27"/>
      <c r="E52" s="27"/>
      <c r="F52" s="27"/>
      <c r="G52" s="27"/>
      <c r="H52" s="27"/>
      <c r="I52" s="27"/>
      <c r="J52" s="27"/>
      <c r="K52" s="27"/>
      <c r="L52" s="27"/>
      <c r="M52" s="27"/>
      <c r="N52" s="27"/>
      <c r="O52" s="27"/>
      <c r="P52" s="27"/>
      <c r="Q52" s="27"/>
      <c r="R52" s="27"/>
      <c r="S52" s="27"/>
      <c r="T52" s="27"/>
      <c r="U52" s="27"/>
      <c r="V52" s="27"/>
      <c r="W52" s="27"/>
      <c r="X52" s="186"/>
      <c r="Y52" s="186"/>
      <c r="Z52" s="186"/>
      <c r="AA52" s="186"/>
      <c r="AB52" s="186"/>
      <c r="AC52" s="186"/>
      <c r="AD52" s="186"/>
      <c r="AE52" s="186"/>
      <c r="AF52" s="186"/>
    </row>
    <row collapsed="false" customFormat="false" customHeight="true" hidden="false" ht="39.75" outlineLevel="0" r="53">
      <c r="A53" s="28" t="s">
        <v>124</v>
      </c>
      <c r="B53" s="27" t="s">
        <v>332</v>
      </c>
      <c r="C53" s="27"/>
      <c r="D53" s="27"/>
      <c r="E53" s="27"/>
      <c r="F53" s="27"/>
      <c r="G53" s="27"/>
      <c r="H53" s="27"/>
      <c r="I53" s="27"/>
      <c r="J53" s="27"/>
      <c r="K53" s="27"/>
      <c r="L53" s="27"/>
      <c r="M53" s="27"/>
      <c r="N53" s="27"/>
      <c r="O53" s="27"/>
      <c r="P53" s="27"/>
      <c r="Q53" s="27"/>
      <c r="R53" s="27"/>
      <c r="S53" s="27"/>
      <c r="T53" s="27"/>
      <c r="U53" s="27"/>
      <c r="V53" s="27"/>
      <c r="W53" s="27"/>
      <c r="X53" s="186"/>
      <c r="Y53" s="186"/>
      <c r="Z53" s="186"/>
      <c r="AA53" s="186"/>
      <c r="AB53" s="186"/>
      <c r="AC53" s="186"/>
      <c r="AD53" s="186"/>
      <c r="AE53" s="186"/>
      <c r="AF53" s="186"/>
    </row>
    <row collapsed="false" customFormat="false" customHeight="true" hidden="false" ht="12.75" outlineLevel="0" r="54">
      <c r="A54" s="28" t="s">
        <v>125</v>
      </c>
      <c r="B54" s="27" t="s">
        <v>333</v>
      </c>
      <c r="C54" s="27"/>
      <c r="D54" s="27"/>
      <c r="E54" s="27"/>
      <c r="F54" s="27"/>
      <c r="G54" s="27"/>
      <c r="H54" s="27"/>
      <c r="I54" s="27"/>
      <c r="J54" s="27"/>
      <c r="K54" s="27"/>
      <c r="L54" s="27"/>
      <c r="M54" s="27"/>
      <c r="N54" s="27"/>
      <c r="O54" s="27"/>
      <c r="P54" s="27"/>
      <c r="Q54" s="27"/>
      <c r="R54" s="27"/>
      <c r="S54" s="27"/>
      <c r="T54" s="27"/>
      <c r="U54" s="27"/>
      <c r="V54" s="27"/>
      <c r="W54" s="27"/>
      <c r="X54" s="185"/>
      <c r="Y54" s="79"/>
      <c r="Z54" s="79"/>
      <c r="AA54" s="79"/>
      <c r="AB54" s="79"/>
      <c r="AC54" s="79"/>
      <c r="AD54" s="79"/>
      <c r="AE54" s="79"/>
      <c r="AF54" s="79"/>
    </row>
    <row collapsed="false" customFormat="false" customHeight="true" hidden="false" ht="25.5" outlineLevel="0" r="55">
      <c r="A55" s="28" t="s">
        <v>126</v>
      </c>
      <c r="B55" s="27" t="s">
        <v>334</v>
      </c>
      <c r="C55" s="27"/>
      <c r="D55" s="27"/>
      <c r="E55" s="27"/>
      <c r="F55" s="27"/>
      <c r="G55" s="27"/>
      <c r="H55" s="27"/>
      <c r="I55" s="27"/>
      <c r="J55" s="27"/>
      <c r="K55" s="27"/>
      <c r="L55" s="27"/>
      <c r="M55" s="27"/>
      <c r="N55" s="27"/>
      <c r="O55" s="27"/>
      <c r="P55" s="27"/>
      <c r="Q55" s="27"/>
      <c r="R55" s="27"/>
      <c r="S55" s="27"/>
      <c r="T55" s="27"/>
      <c r="U55" s="27"/>
      <c r="V55" s="27"/>
      <c r="W55" s="27"/>
      <c r="X55" s="185"/>
      <c r="Y55" s="79"/>
      <c r="Z55" s="79"/>
      <c r="AA55" s="79"/>
      <c r="AB55" s="79"/>
      <c r="AC55" s="79"/>
      <c r="AD55" s="79"/>
      <c r="AE55" s="79"/>
      <c r="AF55" s="79"/>
    </row>
    <row collapsed="false" customFormat="false" customHeight="true" hidden="false" ht="24.75" outlineLevel="0" r="56">
      <c r="A56" s="27" t="s">
        <v>335</v>
      </c>
      <c r="B56" s="27"/>
      <c r="C56" s="27"/>
      <c r="D56" s="27"/>
      <c r="E56" s="27"/>
      <c r="F56" s="27"/>
      <c r="G56" s="27"/>
      <c r="H56" s="27"/>
      <c r="I56" s="27"/>
      <c r="J56" s="27"/>
      <c r="K56" s="27"/>
      <c r="L56" s="27"/>
      <c r="M56" s="27"/>
      <c r="N56" s="27"/>
      <c r="O56" s="27"/>
      <c r="P56" s="27"/>
      <c r="Q56" s="27"/>
      <c r="R56" s="27"/>
      <c r="S56" s="27"/>
      <c r="T56" s="27"/>
      <c r="U56" s="27"/>
      <c r="V56" s="27"/>
      <c r="W56" s="27"/>
      <c r="X56" s="79"/>
      <c r="Y56" s="79"/>
      <c r="Z56" s="79"/>
      <c r="AA56" s="79"/>
      <c r="AB56" s="79"/>
      <c r="AC56" s="79"/>
      <c r="AD56" s="79"/>
      <c r="AE56" s="79"/>
      <c r="AF56" s="79"/>
    </row>
    <row collapsed="false" customFormat="false" customHeight="true" hidden="false" ht="24.75" outlineLevel="0" r="57">
      <c r="A57" s="27" t="s">
        <v>336</v>
      </c>
      <c r="B57" s="27"/>
      <c r="C57" s="27"/>
      <c r="D57" s="27"/>
      <c r="E57" s="27"/>
      <c r="F57" s="27"/>
      <c r="G57" s="27"/>
      <c r="H57" s="27"/>
      <c r="I57" s="27"/>
      <c r="J57" s="27"/>
      <c r="K57" s="27"/>
      <c r="L57" s="27"/>
      <c r="M57" s="27"/>
      <c r="N57" s="27"/>
      <c r="O57" s="27"/>
      <c r="P57" s="27"/>
      <c r="Q57" s="27"/>
      <c r="R57" s="27"/>
      <c r="S57" s="27"/>
      <c r="T57" s="27"/>
      <c r="U57" s="27"/>
      <c r="V57" s="27"/>
      <c r="W57" s="27"/>
      <c r="X57" s="79"/>
      <c r="Y57" s="79"/>
      <c r="Z57" s="79"/>
      <c r="AA57" s="79"/>
      <c r="AB57" s="79"/>
      <c r="AC57" s="79"/>
      <c r="AD57" s="79"/>
      <c r="AE57" s="79"/>
      <c r="AF57" s="79"/>
    </row>
    <row collapsed="false" customFormat="false" customHeight="true" hidden="false" ht="12.75" outlineLevel="0" r="58">
      <c r="A58" s="27" t="s">
        <v>337</v>
      </c>
      <c r="B58" s="27"/>
      <c r="C58" s="27"/>
      <c r="D58" s="27"/>
      <c r="E58" s="27"/>
      <c r="F58" s="27"/>
      <c r="G58" s="27"/>
      <c r="H58" s="27"/>
      <c r="I58" s="27"/>
      <c r="J58" s="27"/>
      <c r="K58" s="27"/>
      <c r="L58" s="27"/>
      <c r="M58" s="27"/>
      <c r="N58" s="27"/>
      <c r="O58" s="27"/>
      <c r="P58" s="27"/>
      <c r="Q58" s="27"/>
      <c r="R58" s="27"/>
      <c r="S58" s="27"/>
      <c r="T58" s="27"/>
      <c r="U58" s="27"/>
      <c r="V58" s="27"/>
      <c r="W58" s="27"/>
      <c r="X58" s="79"/>
      <c r="Y58" s="79"/>
      <c r="Z58" s="79"/>
      <c r="AA58" s="79"/>
      <c r="AB58" s="79"/>
      <c r="AC58" s="79"/>
      <c r="AD58" s="79"/>
      <c r="AE58" s="79"/>
      <c r="AF58" s="79"/>
    </row>
    <row collapsed="false" customFormat="false" customHeight="true" hidden="false" ht="25.5" outlineLevel="0" r="59">
      <c r="A59" s="28" t="s">
        <v>124</v>
      </c>
      <c r="B59" s="27" t="s">
        <v>338</v>
      </c>
      <c r="C59" s="27"/>
      <c r="D59" s="27"/>
      <c r="E59" s="27"/>
      <c r="F59" s="27"/>
      <c r="G59" s="27"/>
      <c r="H59" s="27"/>
      <c r="I59" s="27"/>
      <c r="J59" s="27"/>
      <c r="K59" s="27"/>
      <c r="L59" s="27"/>
      <c r="M59" s="27"/>
      <c r="N59" s="27"/>
      <c r="O59" s="27"/>
      <c r="P59" s="27"/>
      <c r="Q59" s="27"/>
      <c r="R59" s="27"/>
      <c r="S59" s="27"/>
      <c r="T59" s="27"/>
      <c r="U59" s="27"/>
      <c r="V59" s="27"/>
      <c r="W59" s="27"/>
      <c r="X59" s="185"/>
      <c r="Y59" s="79"/>
      <c r="Z59" s="79"/>
      <c r="AA59" s="79"/>
      <c r="AB59" s="79"/>
      <c r="AC59" s="79"/>
      <c r="AD59" s="79"/>
      <c r="AE59" s="79"/>
      <c r="AF59" s="79"/>
    </row>
    <row collapsed="false" customFormat="false" customHeight="true" hidden="false" ht="12.75" outlineLevel="0" r="60">
      <c r="A60" s="28" t="s">
        <v>125</v>
      </c>
      <c r="B60" s="27" t="s">
        <v>339</v>
      </c>
      <c r="C60" s="27"/>
      <c r="D60" s="27"/>
      <c r="E60" s="27"/>
      <c r="F60" s="27"/>
      <c r="G60" s="27"/>
      <c r="H60" s="27"/>
      <c r="I60" s="27"/>
      <c r="J60" s="27"/>
      <c r="K60" s="27"/>
      <c r="L60" s="27"/>
      <c r="M60" s="27"/>
      <c r="N60" s="27"/>
      <c r="O60" s="27"/>
      <c r="P60" s="27"/>
      <c r="Q60" s="27"/>
      <c r="R60" s="27"/>
      <c r="S60" s="27"/>
      <c r="T60" s="27"/>
      <c r="U60" s="27"/>
      <c r="V60" s="27"/>
      <c r="W60" s="27"/>
      <c r="X60" s="79"/>
      <c r="Y60" s="79"/>
      <c r="Z60" s="79"/>
      <c r="AA60" s="79"/>
      <c r="AB60" s="79"/>
      <c r="AC60" s="79"/>
      <c r="AD60" s="79"/>
      <c r="AE60" s="79"/>
      <c r="AF60" s="79"/>
    </row>
    <row collapsed="false" customFormat="false" customHeight="true" hidden="false" ht="12.75" outlineLevel="0" r="61">
      <c r="A61" s="28" t="s">
        <v>126</v>
      </c>
      <c r="B61" s="27" t="s">
        <v>340</v>
      </c>
      <c r="C61" s="27"/>
      <c r="D61" s="27"/>
      <c r="E61" s="27"/>
      <c r="F61" s="27"/>
      <c r="G61" s="27"/>
      <c r="H61" s="27"/>
      <c r="I61" s="27"/>
      <c r="J61" s="27"/>
      <c r="K61" s="27"/>
      <c r="L61" s="27"/>
      <c r="M61" s="27"/>
      <c r="N61" s="27"/>
      <c r="O61" s="27"/>
      <c r="P61" s="27"/>
      <c r="Q61" s="27"/>
      <c r="R61" s="27"/>
      <c r="S61" s="27"/>
      <c r="T61" s="27"/>
      <c r="U61" s="27"/>
      <c r="V61" s="27"/>
      <c r="W61" s="27"/>
      <c r="X61" s="79"/>
      <c r="Y61" s="79"/>
      <c r="Z61" s="79"/>
      <c r="AA61" s="79"/>
      <c r="AB61" s="79"/>
      <c r="AC61" s="79"/>
      <c r="AD61" s="79"/>
      <c r="AE61" s="79"/>
      <c r="AF61" s="79"/>
    </row>
    <row collapsed="false" customFormat="false" customHeight="true" hidden="false" ht="12.75" outlineLevel="0" r="62">
      <c r="A62" s="28" t="s">
        <v>129</v>
      </c>
      <c r="B62" s="27" t="s">
        <v>341</v>
      </c>
      <c r="C62" s="27"/>
      <c r="D62" s="27"/>
      <c r="E62" s="27"/>
      <c r="F62" s="27"/>
      <c r="G62" s="27"/>
      <c r="H62" s="27"/>
      <c r="I62" s="27"/>
      <c r="J62" s="27"/>
      <c r="K62" s="27"/>
      <c r="L62" s="27"/>
      <c r="M62" s="27"/>
      <c r="N62" s="27"/>
      <c r="O62" s="27"/>
      <c r="P62" s="27"/>
      <c r="Q62" s="27"/>
      <c r="R62" s="27"/>
      <c r="S62" s="27"/>
      <c r="T62" s="27"/>
      <c r="U62" s="27"/>
      <c r="V62" s="27"/>
      <c r="W62" s="27"/>
      <c r="X62" s="79"/>
      <c r="Y62" s="79"/>
      <c r="Z62" s="79"/>
      <c r="AA62" s="79"/>
      <c r="AB62" s="79"/>
      <c r="AC62" s="79"/>
      <c r="AD62" s="79"/>
      <c r="AE62" s="79"/>
      <c r="AF62" s="79"/>
    </row>
    <row collapsed="false" customFormat="false" customHeight="true" hidden="false" ht="25.5" outlineLevel="0" r="63">
      <c r="A63" s="28" t="s">
        <v>127</v>
      </c>
      <c r="B63" s="27" t="s">
        <v>342</v>
      </c>
      <c r="C63" s="27"/>
      <c r="D63" s="27"/>
      <c r="E63" s="27"/>
      <c r="F63" s="27"/>
      <c r="G63" s="27"/>
      <c r="H63" s="27"/>
      <c r="I63" s="27"/>
      <c r="J63" s="27"/>
      <c r="K63" s="27"/>
      <c r="L63" s="27"/>
      <c r="M63" s="27"/>
      <c r="N63" s="27"/>
      <c r="O63" s="27"/>
      <c r="P63" s="27"/>
      <c r="Q63" s="27"/>
      <c r="R63" s="27"/>
      <c r="S63" s="27"/>
      <c r="T63" s="27"/>
      <c r="U63" s="27"/>
      <c r="V63" s="27"/>
      <c r="W63" s="27"/>
      <c r="X63" s="79"/>
      <c r="Y63" s="79"/>
      <c r="Z63" s="79"/>
      <c r="AA63" s="79"/>
      <c r="AB63" s="79"/>
      <c r="AC63" s="79"/>
      <c r="AD63" s="79"/>
      <c r="AE63" s="79"/>
      <c r="AF63" s="79"/>
    </row>
    <row collapsed="false" customFormat="false" customHeight="true" hidden="false" ht="12.75" outlineLevel="0" r="64">
      <c r="A64" s="27" t="s">
        <v>343</v>
      </c>
      <c r="B64" s="27"/>
      <c r="C64" s="27"/>
      <c r="D64" s="27"/>
      <c r="E64" s="27"/>
      <c r="F64" s="27"/>
      <c r="G64" s="27"/>
      <c r="H64" s="27"/>
      <c r="I64" s="27"/>
      <c r="J64" s="27"/>
      <c r="K64" s="27"/>
      <c r="L64" s="27"/>
      <c r="M64" s="27"/>
      <c r="N64" s="27"/>
      <c r="O64" s="27"/>
      <c r="P64" s="27"/>
      <c r="Q64" s="27"/>
      <c r="R64" s="27"/>
      <c r="S64" s="27"/>
      <c r="T64" s="27"/>
      <c r="U64" s="27"/>
      <c r="V64" s="27"/>
      <c r="W64" s="27"/>
      <c r="X64" s="79"/>
      <c r="Y64" s="79"/>
      <c r="Z64" s="79"/>
      <c r="AA64" s="79"/>
      <c r="AB64" s="79"/>
      <c r="AC64" s="79"/>
      <c r="AD64" s="79"/>
      <c r="AE64" s="79"/>
      <c r="AF64" s="79"/>
    </row>
    <row collapsed="false" customFormat="false" customHeight="true" hidden="false" ht="12.75" outlineLevel="0" r="65">
      <c r="A65" s="28" t="s">
        <v>124</v>
      </c>
      <c r="B65" s="27" t="s">
        <v>344</v>
      </c>
      <c r="C65" s="27"/>
      <c r="D65" s="27"/>
      <c r="E65" s="27"/>
      <c r="F65" s="27"/>
      <c r="G65" s="27"/>
      <c r="H65" s="27"/>
      <c r="I65" s="27"/>
      <c r="J65" s="27"/>
      <c r="K65" s="27"/>
      <c r="L65" s="27"/>
      <c r="M65" s="27"/>
      <c r="N65" s="27"/>
      <c r="O65" s="27"/>
      <c r="P65" s="27"/>
      <c r="Q65" s="27"/>
      <c r="R65" s="27"/>
      <c r="S65" s="27"/>
      <c r="T65" s="27"/>
      <c r="U65" s="27"/>
      <c r="V65" s="27"/>
      <c r="W65" s="27"/>
      <c r="X65" s="79"/>
      <c r="Y65" s="79"/>
      <c r="Z65" s="79"/>
      <c r="AA65" s="79"/>
      <c r="AB65" s="79"/>
      <c r="AC65" s="79"/>
      <c r="AD65" s="79"/>
      <c r="AE65" s="79"/>
      <c r="AF65" s="79"/>
    </row>
    <row collapsed="false" customFormat="false" customHeight="true" hidden="false" ht="12.75" outlineLevel="0" r="66">
      <c r="A66" s="28" t="s">
        <v>125</v>
      </c>
      <c r="B66" s="27" t="s">
        <v>345</v>
      </c>
      <c r="C66" s="27"/>
      <c r="D66" s="27"/>
      <c r="E66" s="27"/>
      <c r="F66" s="27"/>
      <c r="G66" s="27"/>
      <c r="H66" s="27"/>
      <c r="I66" s="27"/>
      <c r="J66" s="27"/>
      <c r="K66" s="27"/>
      <c r="L66" s="27"/>
      <c r="M66" s="27"/>
      <c r="N66" s="27"/>
      <c r="O66" s="27"/>
      <c r="P66" s="27"/>
      <c r="Q66" s="27"/>
      <c r="R66" s="27"/>
      <c r="S66" s="27"/>
      <c r="T66" s="27"/>
      <c r="U66" s="27"/>
      <c r="V66" s="27"/>
      <c r="W66" s="27"/>
      <c r="X66" s="79"/>
      <c r="Y66" s="79"/>
      <c r="Z66" s="79"/>
      <c r="AA66" s="79"/>
      <c r="AB66" s="79"/>
      <c r="AC66" s="79"/>
      <c r="AD66" s="79"/>
      <c r="AE66" s="79"/>
      <c r="AF66" s="79"/>
    </row>
    <row collapsed="false" customFormat="false" customHeight="true" hidden="false" ht="37.5" outlineLevel="0" r="67">
      <c r="A67" s="28" t="s">
        <v>126</v>
      </c>
      <c r="B67" s="27" t="s">
        <v>346</v>
      </c>
      <c r="C67" s="27"/>
      <c r="D67" s="27"/>
      <c r="E67" s="27"/>
      <c r="F67" s="27"/>
      <c r="G67" s="27"/>
      <c r="H67" s="27"/>
      <c r="I67" s="27"/>
      <c r="J67" s="27"/>
      <c r="K67" s="27"/>
      <c r="L67" s="27"/>
      <c r="M67" s="27"/>
      <c r="N67" s="27"/>
      <c r="O67" s="27"/>
      <c r="P67" s="27"/>
      <c r="Q67" s="27"/>
      <c r="R67" s="27"/>
      <c r="S67" s="27"/>
      <c r="T67" s="27"/>
      <c r="U67" s="27"/>
      <c r="V67" s="27"/>
      <c r="W67" s="27"/>
      <c r="X67" s="79"/>
      <c r="Y67" s="79"/>
      <c r="Z67" s="79"/>
      <c r="AA67" s="79"/>
      <c r="AB67" s="79"/>
      <c r="AC67" s="79"/>
      <c r="AD67" s="79"/>
      <c r="AE67" s="79"/>
      <c r="AF67" s="79"/>
    </row>
    <row collapsed="false" customFormat="false" customHeight="true" hidden="false" ht="12.75" outlineLevel="0" r="68">
      <c r="A68" s="28" t="s">
        <v>129</v>
      </c>
      <c r="B68" s="27" t="s">
        <v>347</v>
      </c>
      <c r="C68" s="27"/>
      <c r="D68" s="27"/>
      <c r="E68" s="27"/>
      <c r="F68" s="27"/>
      <c r="G68" s="27"/>
      <c r="H68" s="27"/>
      <c r="I68" s="27"/>
      <c r="J68" s="27"/>
      <c r="K68" s="27"/>
      <c r="L68" s="27"/>
      <c r="M68" s="27"/>
      <c r="N68" s="27"/>
      <c r="O68" s="27"/>
      <c r="P68" s="27"/>
      <c r="Q68" s="27"/>
      <c r="R68" s="27"/>
      <c r="S68" s="27"/>
      <c r="T68" s="27"/>
      <c r="U68" s="27"/>
      <c r="V68" s="27"/>
      <c r="W68" s="27"/>
      <c r="X68" s="79"/>
      <c r="Y68" s="79"/>
      <c r="Z68" s="79"/>
      <c r="AA68" s="79"/>
      <c r="AB68" s="79"/>
      <c r="AC68" s="79"/>
      <c r="AD68" s="79"/>
      <c r="AE68" s="79"/>
      <c r="AF68" s="79"/>
    </row>
    <row collapsed="false" customFormat="false" customHeight="true" hidden="false" ht="12.75" outlineLevel="0" r="69">
      <c r="A69" s="28" t="s">
        <v>127</v>
      </c>
      <c r="B69" s="27" t="s">
        <v>348</v>
      </c>
      <c r="C69" s="27"/>
      <c r="D69" s="27"/>
      <c r="E69" s="27"/>
      <c r="F69" s="27"/>
      <c r="G69" s="27"/>
      <c r="H69" s="27"/>
      <c r="I69" s="27"/>
      <c r="J69" s="27"/>
      <c r="K69" s="27"/>
      <c r="L69" s="27"/>
      <c r="M69" s="27"/>
      <c r="N69" s="27"/>
      <c r="O69" s="27"/>
      <c r="P69" s="27"/>
      <c r="Q69" s="27"/>
      <c r="R69" s="27"/>
      <c r="S69" s="27"/>
      <c r="T69" s="27"/>
      <c r="U69" s="27"/>
      <c r="V69" s="27"/>
      <c r="W69" s="27"/>
      <c r="X69" s="79"/>
      <c r="Y69" s="79"/>
      <c r="Z69" s="79"/>
      <c r="AA69" s="79"/>
      <c r="AB69" s="79"/>
      <c r="AC69" s="79"/>
      <c r="AD69" s="79"/>
      <c r="AE69" s="79"/>
      <c r="AF69" s="79"/>
    </row>
    <row collapsed="false" customFormat="false" customHeight="true" hidden="false" ht="26.25" outlineLevel="0" r="70">
      <c r="A70" s="28" t="s">
        <v>128</v>
      </c>
      <c r="B70" s="27" t="s">
        <v>349</v>
      </c>
      <c r="C70" s="27"/>
      <c r="D70" s="27"/>
      <c r="E70" s="27"/>
      <c r="F70" s="27"/>
      <c r="G70" s="27"/>
      <c r="H70" s="27"/>
      <c r="I70" s="27"/>
      <c r="J70" s="27"/>
      <c r="K70" s="27"/>
      <c r="L70" s="27"/>
      <c r="M70" s="27"/>
      <c r="N70" s="27"/>
      <c r="O70" s="27"/>
      <c r="P70" s="27"/>
      <c r="Q70" s="27"/>
      <c r="R70" s="27"/>
      <c r="S70" s="27"/>
      <c r="T70" s="27"/>
      <c r="U70" s="27"/>
      <c r="V70" s="27"/>
      <c r="W70" s="27"/>
      <c r="X70" s="79"/>
      <c r="Y70" s="79"/>
      <c r="Z70" s="79"/>
      <c r="AA70" s="79"/>
      <c r="AB70" s="79"/>
      <c r="AC70" s="79"/>
      <c r="AD70" s="79"/>
      <c r="AE70" s="79"/>
      <c r="AF70" s="79"/>
    </row>
  </sheetData>
  <mergeCells count="67">
    <mergeCell ref="A2:W2"/>
    <mergeCell ref="A3:W3"/>
    <mergeCell ref="A4:W4"/>
    <mergeCell ref="A6:W6"/>
    <mergeCell ref="B9:W9"/>
    <mergeCell ref="B10:W10"/>
    <mergeCell ref="A13:V13"/>
    <mergeCell ref="B14:V14"/>
    <mergeCell ref="B15:W15"/>
    <mergeCell ref="B16:V16"/>
    <mergeCell ref="N22:R22"/>
    <mergeCell ref="S22:W22"/>
    <mergeCell ref="A23:B23"/>
    <mergeCell ref="C23:D23"/>
    <mergeCell ref="E23:M23"/>
    <mergeCell ref="N23:R23"/>
    <mergeCell ref="S23:W23"/>
    <mergeCell ref="A24:B24"/>
    <mergeCell ref="C24:D24"/>
    <mergeCell ref="E24:M24"/>
    <mergeCell ref="N24:R24"/>
    <mergeCell ref="S24:W24"/>
    <mergeCell ref="E25:R25"/>
    <mergeCell ref="S25:W25"/>
    <mergeCell ref="A32:W32"/>
    <mergeCell ref="A33:W33"/>
    <mergeCell ref="B34:W34"/>
    <mergeCell ref="B35:W35"/>
    <mergeCell ref="B36:W36"/>
    <mergeCell ref="B38:W38"/>
    <mergeCell ref="B39:W39"/>
    <mergeCell ref="B40:W40"/>
    <mergeCell ref="B41:W41"/>
    <mergeCell ref="B42:W42"/>
    <mergeCell ref="B43:W43"/>
    <mergeCell ref="B44:W44"/>
    <mergeCell ref="B45:W45"/>
    <mergeCell ref="B46:W46"/>
    <mergeCell ref="A47:W47"/>
    <mergeCell ref="X47:AF47"/>
    <mergeCell ref="A48:W48"/>
    <mergeCell ref="X48:AF48"/>
    <mergeCell ref="B49:W49"/>
    <mergeCell ref="X49:AF49"/>
    <mergeCell ref="B50:W50"/>
    <mergeCell ref="A51:W51"/>
    <mergeCell ref="A52:W52"/>
    <mergeCell ref="X52:AF52"/>
    <mergeCell ref="B53:W53"/>
    <mergeCell ref="X53:AF53"/>
    <mergeCell ref="B54:W54"/>
    <mergeCell ref="B55:W55"/>
    <mergeCell ref="A56:W56"/>
    <mergeCell ref="A57:W57"/>
    <mergeCell ref="A58:W58"/>
    <mergeCell ref="B59:W59"/>
    <mergeCell ref="B60:W60"/>
    <mergeCell ref="B61:W61"/>
    <mergeCell ref="B62:W62"/>
    <mergeCell ref="B63:W63"/>
    <mergeCell ref="A64:W64"/>
    <mergeCell ref="B65:W65"/>
    <mergeCell ref="B66:W66"/>
    <mergeCell ref="B67:W67"/>
    <mergeCell ref="B68:W68"/>
    <mergeCell ref="B69:W69"/>
    <mergeCell ref="B70:W70"/>
  </mergeCells>
  <conditionalFormatting sqref="C23:D24;N23:R24"/>
  <printOptions headings="false" gridLines="false" gridLinesSet="true" horizontalCentered="false" verticalCentered="false"/>
  <pageMargins left="0.75" right="0.75" top="0.959722222222222" bottom="1.05" header="0.492361111111111"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&amp;Rstrana č. &amp;P/3</oddHeader>
    <oddFooter/>
  </headerFooter>
  <drawing r:id="rId1"/>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revision>0</cp:revision>
</cp:coreProperties>
</file>